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75" windowWidth="20730" windowHeight="11280"/>
  </bookViews>
  <sheets>
    <sheet name="Portada" sheetId="6" r:id="rId1"/>
    <sheet name="Preguntas" sheetId="3" r:id="rId2"/>
    <sheet name="Resultados" sheetId="1" r:id="rId3"/>
  </sheets>
  <calcPr calcId="145621"/>
</workbook>
</file>

<file path=xl/calcChain.xml><?xml version="1.0" encoding="utf-8"?>
<calcChain xmlns="http://schemas.openxmlformats.org/spreadsheetml/2006/main">
  <c r="AV43" i="1" l="1"/>
  <c r="AV44" i="1"/>
  <c r="AV45" i="1"/>
  <c r="AV46" i="1"/>
  <c r="AV47" i="1"/>
  <c r="AV49" i="1"/>
  <c r="AT43" i="1"/>
  <c r="AT44" i="1"/>
  <c r="AT45" i="1"/>
  <c r="AT46" i="1"/>
  <c r="AT47" i="1"/>
  <c r="AT49" i="1"/>
  <c r="AR43" i="1"/>
  <c r="AR44" i="1"/>
  <c r="AR45" i="1"/>
  <c r="AR46" i="1"/>
  <c r="AR47" i="1"/>
  <c r="AR49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V3" i="1"/>
  <c r="AT3" i="1"/>
  <c r="AR3" i="1"/>
  <c r="AU49" i="1" l="1"/>
  <c r="AS49" i="1"/>
  <c r="AQ49" i="1"/>
  <c r="AU47" i="1"/>
  <c r="AS47" i="1"/>
  <c r="AQ47" i="1"/>
  <c r="AU46" i="1"/>
  <c r="AS46" i="1"/>
  <c r="AQ46" i="1"/>
  <c r="AU45" i="1"/>
  <c r="AS45" i="1"/>
  <c r="AQ45" i="1"/>
  <c r="AU44" i="1"/>
  <c r="AS44" i="1"/>
  <c r="AQ44" i="1"/>
  <c r="AU43" i="1"/>
  <c r="AS43" i="1"/>
  <c r="AQ43" i="1"/>
  <c r="M47" i="1" l="1"/>
  <c r="M46" i="1"/>
  <c r="M45" i="1"/>
  <c r="M44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4" i="1"/>
  <c r="AH45" i="1"/>
  <c r="AH46" i="1"/>
  <c r="AH3" i="1"/>
  <c r="AG49" i="1" l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Q43" i="1"/>
  <c r="R43" i="1"/>
  <c r="U49" i="1"/>
  <c r="V49" i="1"/>
  <c r="W49" i="1"/>
  <c r="X49" i="1"/>
  <c r="Y49" i="1"/>
  <c r="Z49" i="1"/>
  <c r="AA49" i="1"/>
  <c r="AB49" i="1"/>
  <c r="AC49" i="1"/>
  <c r="AD49" i="1"/>
  <c r="AE49" i="1"/>
  <c r="AF49" i="1"/>
  <c r="Q49" i="1"/>
  <c r="R49" i="1"/>
  <c r="S49" i="1"/>
  <c r="T49" i="1"/>
  <c r="N35" i="1"/>
  <c r="N36" i="1"/>
  <c r="N37" i="1"/>
  <c r="N38" i="1"/>
  <c r="N39" i="1"/>
  <c r="N40" i="1"/>
  <c r="N34" i="1"/>
  <c r="N29" i="1"/>
  <c r="N30" i="1"/>
  <c r="N31" i="1"/>
  <c r="N28" i="1"/>
  <c r="N25" i="1"/>
  <c r="N26" i="1"/>
  <c r="N22" i="1"/>
  <c r="N19" i="1"/>
  <c r="N20" i="1"/>
  <c r="N18" i="1"/>
  <c r="N13" i="1"/>
  <c r="N14" i="1"/>
  <c r="N16" i="1"/>
  <c r="N12" i="1"/>
  <c r="N11" i="1"/>
  <c r="N8" i="1"/>
  <c r="N9" i="1"/>
  <c r="N5" i="1"/>
  <c r="N6" i="1"/>
  <c r="N7" i="1"/>
  <c r="N4" i="1"/>
  <c r="AH43" i="1" l="1"/>
  <c r="AH49" i="1"/>
  <c r="M43" i="1"/>
  <c r="N43" i="1" s="1"/>
  <c r="H47" i="1"/>
  <c r="H46" i="1"/>
  <c r="N46" i="1" s="1"/>
  <c r="H45" i="1"/>
  <c r="N45" i="1" s="1"/>
  <c r="H44" i="1"/>
  <c r="N44" i="1" s="1"/>
  <c r="H43" i="1"/>
  <c r="H49" i="1"/>
  <c r="M49" i="1" l="1"/>
  <c r="N49" i="1" s="1"/>
  <c r="N47" i="1"/>
  <c r="AJ46" i="1"/>
  <c r="AJ45" i="1"/>
  <c r="AJ43" i="1"/>
  <c r="AI46" i="1"/>
  <c r="AI45" i="1"/>
  <c r="AI44" i="1"/>
  <c r="AI43" i="1"/>
  <c r="D47" i="1"/>
  <c r="F47" i="1"/>
  <c r="G47" i="1"/>
  <c r="I47" i="1"/>
  <c r="K47" i="1"/>
  <c r="AK47" i="1"/>
  <c r="AM47" i="1"/>
  <c r="AO47" i="1"/>
  <c r="D46" i="1"/>
  <c r="F46" i="1"/>
  <c r="G46" i="1"/>
  <c r="I46" i="1"/>
  <c r="K46" i="1"/>
  <c r="AK46" i="1"/>
  <c r="AL46" i="1" s="1"/>
  <c r="AM46" i="1"/>
  <c r="AO46" i="1"/>
  <c r="D45" i="1"/>
  <c r="F45" i="1"/>
  <c r="G45" i="1"/>
  <c r="I45" i="1"/>
  <c r="K45" i="1"/>
  <c r="AK45" i="1"/>
  <c r="AL45" i="1" s="1"/>
  <c r="AM45" i="1"/>
  <c r="AO45" i="1"/>
  <c r="D44" i="1"/>
  <c r="F44" i="1"/>
  <c r="G44" i="1"/>
  <c r="I44" i="1"/>
  <c r="K44" i="1"/>
  <c r="AK44" i="1"/>
  <c r="AL44" i="1" s="1"/>
  <c r="AM44" i="1"/>
  <c r="AO44" i="1"/>
  <c r="D43" i="1"/>
  <c r="F43" i="1"/>
  <c r="G43" i="1"/>
  <c r="I43" i="1"/>
  <c r="K43" i="1"/>
  <c r="AK43" i="1"/>
  <c r="AL43" i="1" s="1"/>
  <c r="AM43" i="1"/>
  <c r="AO43" i="1"/>
  <c r="C47" i="1"/>
  <c r="C46" i="1"/>
  <c r="C45" i="1"/>
  <c r="C44" i="1"/>
  <c r="C43" i="1"/>
  <c r="L47" i="1" l="1"/>
  <c r="AL47" i="1"/>
  <c r="E47" i="1"/>
  <c r="E45" i="1"/>
  <c r="AN43" i="1"/>
  <c r="AN44" i="1"/>
  <c r="AN45" i="1"/>
  <c r="L45" i="1"/>
  <c r="AN46" i="1"/>
  <c r="L46" i="1"/>
  <c r="AN47" i="1"/>
  <c r="E43" i="1"/>
  <c r="L43" i="1"/>
  <c r="L44" i="1"/>
  <c r="E44" i="1"/>
  <c r="AP43" i="1"/>
  <c r="J43" i="1"/>
  <c r="AP44" i="1"/>
  <c r="J44" i="1"/>
  <c r="AP45" i="1"/>
  <c r="J45" i="1"/>
  <c r="AP46" i="1"/>
  <c r="J46" i="1"/>
  <c r="AP47" i="1"/>
  <c r="J47" i="1"/>
  <c r="E46" i="1"/>
  <c r="AM49" i="1"/>
  <c r="AN49" i="1" s="1"/>
  <c r="AO49" i="1"/>
  <c r="AK49" i="1"/>
  <c r="D49" i="1"/>
  <c r="C49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3" i="1"/>
  <c r="L5" i="1"/>
  <c r="L6" i="1"/>
  <c r="L8" i="1"/>
  <c r="L9" i="1"/>
  <c r="L10" i="1"/>
  <c r="L11" i="1"/>
  <c r="L12" i="1"/>
  <c r="L13" i="1"/>
  <c r="O13" i="1" s="1"/>
  <c r="L14" i="1"/>
  <c r="L15" i="1"/>
  <c r="O15" i="1" s="1"/>
  <c r="L16" i="1"/>
  <c r="L17" i="1"/>
  <c r="L18" i="1"/>
  <c r="L19" i="1"/>
  <c r="L20" i="1"/>
  <c r="L21" i="1"/>
  <c r="L22" i="1"/>
  <c r="O22" i="1" s="1"/>
  <c r="L23" i="1"/>
  <c r="L25" i="1"/>
  <c r="L26" i="1"/>
  <c r="L27" i="1"/>
  <c r="L28" i="1"/>
  <c r="L29" i="1"/>
  <c r="O29" i="1" s="1"/>
  <c r="L30" i="1"/>
  <c r="O30" i="1" s="1"/>
  <c r="L31" i="1"/>
  <c r="O31" i="1" s="1"/>
  <c r="L32" i="1"/>
  <c r="L33" i="1"/>
  <c r="L34" i="1"/>
  <c r="L35" i="1"/>
  <c r="L36" i="1"/>
  <c r="L37" i="1"/>
  <c r="L38" i="1"/>
  <c r="L39" i="1"/>
  <c r="L40" i="1"/>
  <c r="L4" i="1"/>
  <c r="J4" i="1"/>
  <c r="J5" i="1"/>
  <c r="J6" i="1"/>
  <c r="J7" i="1"/>
  <c r="J8" i="1"/>
  <c r="J9" i="1"/>
  <c r="J10" i="1"/>
  <c r="J11" i="1"/>
  <c r="J12" i="1"/>
  <c r="J14" i="1"/>
  <c r="J16" i="1"/>
  <c r="J17" i="1"/>
  <c r="J18" i="1"/>
  <c r="J19" i="1"/>
  <c r="J20" i="1"/>
  <c r="J21" i="1"/>
  <c r="J23" i="1"/>
  <c r="J24" i="1"/>
  <c r="J25" i="1"/>
  <c r="J26" i="1"/>
  <c r="J27" i="1"/>
  <c r="J28" i="1"/>
  <c r="J33" i="1"/>
  <c r="J34" i="1"/>
  <c r="J35" i="1"/>
  <c r="J36" i="1"/>
  <c r="J37" i="1"/>
  <c r="J38" i="1"/>
  <c r="J39" i="1"/>
  <c r="J40" i="1"/>
  <c r="J3" i="1"/>
  <c r="P49" i="1"/>
  <c r="K49" i="1"/>
  <c r="G49" i="1"/>
  <c r="I49" i="1"/>
  <c r="F49" i="1"/>
  <c r="O25" i="1" l="1"/>
  <c r="O40" i="1"/>
  <c r="O28" i="1"/>
  <c r="O19" i="1"/>
  <c r="O14" i="1"/>
  <c r="O9" i="1"/>
  <c r="O5" i="1"/>
  <c r="O39" i="1"/>
  <c r="O35" i="1"/>
  <c r="O27" i="1"/>
  <c r="O23" i="1"/>
  <c r="O12" i="1"/>
  <c r="O8" i="1"/>
  <c r="O4" i="1"/>
  <c r="O46" i="1"/>
  <c r="O44" i="1"/>
  <c r="J49" i="1"/>
  <c r="O38" i="1"/>
  <c r="O34" i="1"/>
  <c r="O26" i="1"/>
  <c r="O11" i="1"/>
  <c r="O16" i="1"/>
  <c r="O45" i="1"/>
  <c r="O43" i="1"/>
  <c r="O47" i="1"/>
  <c r="O36" i="1"/>
  <c r="O37" i="1"/>
  <c r="O20" i="1"/>
  <c r="O6" i="1"/>
  <c r="O18" i="1"/>
  <c r="E49" i="1"/>
  <c r="AL49" i="1"/>
  <c r="AP49" i="1"/>
  <c r="L49" i="1"/>
  <c r="O49" i="1" l="1"/>
</calcChain>
</file>

<file path=xl/sharedStrings.xml><?xml version="1.0" encoding="utf-8"?>
<sst xmlns="http://schemas.openxmlformats.org/spreadsheetml/2006/main" count="281" uniqueCount="156">
  <si>
    <t>COMPARTIDAS POP CAMINOS</t>
  </si>
  <si>
    <t>COMPARTIDAS POSTGRADO CAMINOS</t>
  </si>
  <si>
    <t>M1-CONTEXTOS</t>
  </si>
  <si>
    <t>M1-DERECHO</t>
  </si>
  <si>
    <t>MASTER EN FUNDAMENTOS Y PRINCIPIOS DEL SISTEMA JURIDICO</t>
  </si>
  <si>
    <t>M1-EDUCACION</t>
  </si>
  <si>
    <t>MASTER EN FORMACION DEL PROFESORADO DE EDUCACION SECUNDARIA</t>
  </si>
  <si>
    <t>M1-ESPAÑOL</t>
  </si>
  <si>
    <t>MASTER EN ENSEÑANZA DEL ESPAÑOL COMO LENGUA EXTRANJERA</t>
  </si>
  <si>
    <t>M1-GENETICOS</t>
  </si>
  <si>
    <t>MASTER EN CONDICIONANTES GENETICOS, NUTRICIONALES Y AMBIENTALES DEL CRECIMIENTO Y EL DESARROLLO</t>
  </si>
  <si>
    <t>M1-HERIDAS</t>
  </si>
  <si>
    <t>MASTER EN GESTIÓN INTEGRAL E INVESTIGACIÓN EN LOS CUIDADOS DE LAS HERIDAS CRÓNICAS</t>
  </si>
  <si>
    <t>M1-INDUSTRI</t>
  </si>
  <si>
    <t>M1-INGCIVIL</t>
  </si>
  <si>
    <t>MASTER EN INVESTIGACION EN INGENIERIA CIVIL</t>
  </si>
  <si>
    <t>M1-INGINDUST</t>
  </si>
  <si>
    <t>MASTER EN INVESTIGACION EN INGENIERIA INDUSTRIAL</t>
  </si>
  <si>
    <t>M1-INTEGRID</t>
  </si>
  <si>
    <t>MASTER EN INTEGRIDAD Y DURABILIDAD DE MATERIALES, COMPONENTES Y ESTRUCTURAS</t>
  </si>
  <si>
    <t>M1-MEDITERR</t>
  </si>
  <si>
    <t>MASTER DEL MEDITERRANEO AL ATLANTICO. LA CONSTRUCCIÓN DE EUROPA ENTRE EL MUNDO ANTIGUO Y MEDIEVAL</t>
  </si>
  <si>
    <t>M1-MODERNA</t>
  </si>
  <si>
    <t>MASTER  EN ESTUDIOS AVANZADOS DE HISTORIA MODERNA: "MONARQUIA DE ESPAÑA" Ss. XVI-XVIII</t>
  </si>
  <si>
    <t>M2-AMBIENTAL</t>
  </si>
  <si>
    <t>MASTER EN INGENIERIA AMBIENTAL</t>
  </si>
  <si>
    <t>M2-BIOLOGIA</t>
  </si>
  <si>
    <t>MASTER EN BIOLOGIA MOLECULAR Y BIOMEDICINA</t>
  </si>
  <si>
    <t>M2-COSTAS-IC</t>
  </si>
  <si>
    <t>M2-COSTE-GIZ</t>
  </si>
  <si>
    <t>M2-ETINFORMA</t>
  </si>
  <si>
    <t>MASTER EN EMPRESA Y TECNOLOGIAS DE LA INFORMACION</t>
  </si>
  <si>
    <t>M2-HIDRI-GAS</t>
  </si>
  <si>
    <t>MASTER EN GESTION AMBIENTAL DE SISTEMAS HIDRICOS</t>
  </si>
  <si>
    <t>MASTER INTERUNIVERSITARIO EN HISTORIA CONTEMPORANEA</t>
  </si>
  <si>
    <t>M2-MARKETING</t>
  </si>
  <si>
    <t>MASTER EN DIRECCION DE MARKETING: EMPRESAS TURISTICAS</t>
  </si>
  <si>
    <t>M2-MBA</t>
  </si>
  <si>
    <t>MASTER EN DIRECCION DE EMPRESAS MBA</t>
  </si>
  <si>
    <t>M2-PATRIMONI</t>
  </si>
  <si>
    <t>MASTER EN PATRIMONIO HISTORICO Y TERRITORIAL</t>
  </si>
  <si>
    <t>M2-PREHISTOR</t>
  </si>
  <si>
    <t>MASTER EN PREHISTORIA Y ARQUEOLOGIA</t>
  </si>
  <si>
    <t>Media Profesorado</t>
  </si>
  <si>
    <t>PLAN</t>
  </si>
  <si>
    <t>Número Asignaturas</t>
  </si>
  <si>
    <t>Asignaturas Evaluadas</t>
  </si>
  <si>
    <t>% Asignaturas Evaluadas</t>
  </si>
  <si>
    <t>Respuestas 1ª Encuesta</t>
  </si>
  <si>
    <t>Respuestas 2ª Encuesta</t>
  </si>
  <si>
    <t>Respuestas 3ª Encuesta</t>
  </si>
  <si>
    <t>Participación 1ª Encuesta</t>
  </si>
  <si>
    <t>Participación 2ª Encuesta</t>
  </si>
  <si>
    <t>Participación 3ª Encuesta</t>
  </si>
  <si>
    <t>Media ITEM 1</t>
  </si>
  <si>
    <t>Media ITEM 2</t>
  </si>
  <si>
    <t>Media ITEM 3</t>
  </si>
  <si>
    <t>Media ITEM 4</t>
  </si>
  <si>
    <t>Media ITEM 5</t>
  </si>
  <si>
    <t>Media ITEM 6</t>
  </si>
  <si>
    <t>Media ITEM 7</t>
  </si>
  <si>
    <t>Media TFM</t>
  </si>
  <si>
    <t>Asignaturas con media X</t>
  </si>
  <si>
    <t>X&lt;=2,5</t>
  </si>
  <si>
    <t>2,5&lt;X&lt;=3,5</t>
  </si>
  <si>
    <t>3,5&lt;X</t>
  </si>
  <si>
    <t>Parte Común 
Organización Docente</t>
  </si>
  <si>
    <t>Parte Común
Profesorado General</t>
  </si>
  <si>
    <t>MASTER EN INVESTIGACIÓN E INNOVACIÓN EN CONTEXTOS EDUCATIVOS</t>
  </si>
  <si>
    <t>MASTER EN INGENIERÍA INDUSTRIAL</t>
  </si>
  <si>
    <t>MASTER EN MATEMÁTICAS Y COMPUTACIÓN</t>
  </si>
  <si>
    <t>Media Asignaturas</t>
  </si>
  <si>
    <t>Participación Global (1ª, 2ª y 3ª encuestas)</t>
  </si>
  <si>
    <t xml:space="preserve">ORGANIZACIÓN DOCENTE                         </t>
  </si>
  <si>
    <t>Información contenida en Guías Docentes (objetivos, actividades de aprendizaje, metodología docente, evaluación, bibliografía, etc.).</t>
  </si>
  <si>
    <t>£</t>
  </si>
  <si>
    <t xml:space="preserve">Adecuación entre el número de horas presenciales y trabajo autónomo del estudiante. </t>
  </si>
  <si>
    <t>Material proporcionado para el desarrollo de las asignaturas</t>
  </si>
  <si>
    <t xml:space="preserve">Utilidad de la asistencia a clase, prácticas, tutorías, seminarios, participación en foros, coloquios, etc. </t>
  </si>
  <si>
    <t xml:space="preserve">PROFESORADO                         </t>
  </si>
  <si>
    <t>Atención del profesorado en todo el proceso enseñanza – aprendizaje.</t>
  </si>
  <si>
    <t xml:space="preserve">Conocimientos que sobre las materias tiene el profesorado y cómo los transmite. </t>
  </si>
  <si>
    <t>Coordinación entre las asignaturas que has cursado hasta ahora.</t>
  </si>
  <si>
    <t>PROFESORADO</t>
  </si>
  <si>
    <t>ASIGNATURAS</t>
  </si>
  <si>
    <t>RELACIÓN DE ASIGNATURAS</t>
  </si>
  <si>
    <t>Asignatura 1</t>
  </si>
  <si>
    <t>Asignatura 2</t>
  </si>
  <si>
    <t>Asignatura 3</t>
  </si>
  <si>
    <t>Oferta de temas para el TFM.</t>
  </si>
  <si>
    <t>Proceso de asignación de Tutor/a.</t>
  </si>
  <si>
    <t>Información recibida para el desarrollo del TFM (normativa, plazos, criterios de evaluación, etc.).</t>
  </si>
  <si>
    <t xml:space="preserve">Satisfacción con la labor del Tutor/a (accesibilidad, dedicación, calidad de la tutorización, etc.). </t>
  </si>
  <si>
    <t>Satisfacción general con el Trabajo Fin de Máster.</t>
  </si>
  <si>
    <t>TRABAJO FIN DE MÁSTER</t>
  </si>
  <si>
    <t>MODELO DE ENCUESTA PARA LA EVALUACIÓN DE LA CALIDAD DE LA ENSEÑANZA Y EL PROFESORADO DE LAS TITULACIONES DE MÁSTER DE LA UNIVERSIDAD DE CANTABRIA</t>
  </si>
  <si>
    <t>MEDIA TITULACIÓN
2012-2013</t>
  </si>
  <si>
    <t>MEDIA TITULACIÓN
2013-2014</t>
  </si>
  <si>
    <t>M1-CAMINOS</t>
  </si>
  <si>
    <t>MASTER EN INGENIERÍA DE CAMINOS, CANALES Y PUERTOS</t>
  </si>
  <si>
    <t>M1-CUIDADOS</t>
  </si>
  <si>
    <t>MASTER EN INVESTIGACIÓN EN CUIDADOS DE LA SALUD</t>
  </si>
  <si>
    <t>M1-INSTRUMEN</t>
  </si>
  <si>
    <t>MASTER EN FISICA, INSTRUMENTACIÓN Y MEDIO AMBIENTE</t>
  </si>
  <si>
    <t>M1-MARINA</t>
  </si>
  <si>
    <t>MASTER EN INGENIERÍA MARINA</t>
  </si>
  <si>
    <t>M1-MATEMATIC</t>
  </si>
  <si>
    <t>MASTER EN INICIACIÓN A LA INVESTIGACIÓN EN SALUD MENTAL</t>
  </si>
  <si>
    <t>M1-NAUTICA</t>
  </si>
  <si>
    <t>MASTER EN INGENIERÍA NAUTICA Y GESTIÓN MARITIMA</t>
  </si>
  <si>
    <t>M2-CONSTRUC</t>
  </si>
  <si>
    <t>MASTER EUROPEO EN INGENIERÍA DE LA CONSTRUCCIÓN</t>
  </si>
  <si>
    <t>Matriculados
Asignaturas
1C</t>
  </si>
  <si>
    <t>Matriculados
Asignaturas
2C</t>
  </si>
  <si>
    <t>UNIVERSIDAD DE CANTABRIA</t>
  </si>
  <si>
    <t>Matriculados TFM</t>
  </si>
  <si>
    <t>M1-MENTAL</t>
  </si>
  <si>
    <t>M2-HISTORIA</t>
  </si>
  <si>
    <t>VICERRECTORADO DE ORDENACIÓN ACADÉMICA</t>
  </si>
  <si>
    <t>ENCUESTA DE OPINIÓN DE LOS ESTUDIANTES SOBRE LA ACTIVIDAD DOCENTE DEL PROFESORADO</t>
  </si>
  <si>
    <t xml:space="preserve">TABLA DE RESULTADOS </t>
  </si>
  <si>
    <t>TÍTULOS DE POSTGRADO</t>
  </si>
  <si>
    <t>Media Parte Común</t>
  </si>
  <si>
    <t>MASTER EN INGENIERÍA QUÍMICA</t>
  </si>
  <si>
    <t>MÁSTER UNIVERSITARIO EN APRENDIZAJE Y ENSEÑANZA DE SEGUNDAS LENGUAS/SECOND LANGUAGE LEARNING AND TEACHING</t>
  </si>
  <si>
    <t>MÁSTER UNIVERSITARIO EN INGENIERÍA DE MINAS</t>
  </si>
  <si>
    <t>MÁSTER EN NUEVOS MATERIALES</t>
  </si>
  <si>
    <t>MÁSTER UNIVERSITARIO EN INGENIERÍA DE TELECOMUNICACIÓN</t>
  </si>
  <si>
    <t>MASTER EN INGENIERÍA DE COSTAS Y PUERTOS</t>
  </si>
  <si>
    <t>MASTER EN GESTIÓN INTEGRADA DE ZONAS COSTERAS</t>
  </si>
  <si>
    <t>MÁSTER EN ECONOMÍA: INSTRUMENTOS DEL ANÁLISIS ECONÓMICO</t>
  </si>
  <si>
    <t>MEDIA UC</t>
  </si>
  <si>
    <t>M1-INGQUIMIC</t>
  </si>
  <si>
    <t>M1-LENGUAS</t>
  </si>
  <si>
    <t>M1-MINAS</t>
  </si>
  <si>
    <t>M1-NMATERIAL</t>
  </si>
  <si>
    <t>M1-TELECOM</t>
  </si>
  <si>
    <t>M2-ECONOMIA</t>
  </si>
  <si>
    <t>Desv ITEM 1</t>
  </si>
  <si>
    <t>Desv ITEM 2</t>
  </si>
  <si>
    <t>Desv ITEM 3</t>
  </si>
  <si>
    <t>Desv ITEM 4</t>
  </si>
  <si>
    <t>Desv ITEM 5</t>
  </si>
  <si>
    <t>Desv ITEM 6</t>
  </si>
  <si>
    <t>Desv ITEM 7</t>
  </si>
  <si>
    <t>MEDIA TITULACIÓN
2014-2015</t>
  </si>
  <si>
    <t>-</t>
  </si>
  <si>
    <t>POR RAMA DE CONOCIMIENTO:</t>
  </si>
  <si>
    <t>ARTES Y HUMANIDADES</t>
  </si>
  <si>
    <t>CIENCIAS</t>
  </si>
  <si>
    <t>CIENCIAS DE LA SALUD</t>
  </si>
  <si>
    <t>CIENCIAS SOCIALES Y JURIDICAS</t>
  </si>
  <si>
    <t>INGENIERÍA Y ARQUITECTURA</t>
  </si>
  <si>
    <t>CODIGO PLAN</t>
  </si>
  <si>
    <t>Profesorado con media X</t>
  </si>
  <si>
    <t>CURSO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</si>
</sst>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Verdan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rgb="FF000000"/>
      <name val="Tahoma"/>
      <family val="2"/>
    </font>
    <font>
      <sz val="9"/>
      <color rgb="FF000000"/>
      <name val="Tahoma"/>
      <family val="2"/>
    </font>
    <font>
      <sz val="11"/>
      <color theme="1"/>
      <name val="Wingdings 2"/>
      <family val="1"/>
      <charset val="2"/>
    </font>
    <font>
      <sz val="10"/>
      <name val="Arial"/>
      <family val="2"/>
    </font>
    <font>
      <sz val="9"/>
      <name val="Arial"/>
      <family val="2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38909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16" fillId="0" borderId="0"/>
    <xf numFmtId="9" fontId="1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0" borderId="0" xfId="0" applyFont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2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9" fontId="5" fillId="0" borderId="3" xfId="1" applyFont="1" applyBorder="1" applyAlignment="1">
      <alignment horizontal="center" vertical="center" wrapText="1"/>
    </xf>
    <xf numFmtId="9" fontId="4" fillId="0" borderId="3" xfId="1" applyFont="1" applyFill="1" applyBorder="1" applyAlignment="1">
      <alignment horizontal="center" vertical="center" wrapText="1"/>
    </xf>
    <xf numFmtId="2" fontId="4" fillId="0" borderId="3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64" fontId="7" fillId="7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13" fillId="0" borderId="4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NumberFormat="1"/>
    <xf numFmtId="2" fontId="0" fillId="0" borderId="0" xfId="0" applyNumberFormat="1" applyAlignment="1">
      <alignment horizontal="center" vertical="center"/>
    </xf>
    <xf numFmtId="0" fontId="8" fillId="0" borderId="0" xfId="0" applyFont="1" applyAlignment="1">
      <alignment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1" fillId="0" borderId="0" xfId="6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10" borderId="0" xfId="0" applyFont="1" applyFill="1" applyAlignment="1">
      <alignment vertical="center" wrapText="1"/>
    </xf>
    <xf numFmtId="9" fontId="0" fillId="0" borderId="0" xfId="1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9" fontId="6" fillId="0" borderId="3" xfId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 wrapText="1"/>
    </xf>
    <xf numFmtId="9" fontId="8" fillId="0" borderId="3" xfId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21" fillId="11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17" fillId="0" borderId="3" xfId="0" applyFont="1" applyBorder="1" applyAlignment="1">
      <alignment horizontal="center" vertical="center" wrapText="1"/>
    </xf>
    <xf numFmtId="9" fontId="8" fillId="0" borderId="3" xfId="1" applyFont="1" applyBorder="1" applyAlignment="1">
      <alignment horizontal="center" vertical="center" wrapText="1"/>
    </xf>
    <xf numFmtId="0" fontId="20" fillId="0" borderId="0" xfId="6" applyFont="1" applyAlignment="1">
      <alignment horizontal="center"/>
    </xf>
    <xf numFmtId="0" fontId="18" fillId="0" borderId="0" xfId="6" applyFont="1" applyAlignment="1">
      <alignment horizontal="center"/>
    </xf>
    <xf numFmtId="0" fontId="19" fillId="0" borderId="0" xfId="6" applyFont="1" applyAlignment="1">
      <alignment horizontal="center" vertical="distributed"/>
    </xf>
    <xf numFmtId="0" fontId="20" fillId="0" borderId="0" xfId="6" applyFont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 wrapText="1"/>
    </xf>
    <xf numFmtId="164" fontId="7" fillId="5" borderId="4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4"/>
    <cellStyle name="Normal 3" xfId="3"/>
    <cellStyle name="Normal 3 2" xfId="6"/>
    <cellStyle name="Normal_Hoja1" xfId="2"/>
    <cellStyle name="Porcentaje" xfId="1" builtinId="5"/>
    <cellStyle name="Porcentual 2" xfId="5"/>
  </cellStyles>
  <dxfs count="0"/>
  <tableStyles count="0" defaultTableStyle="TableStyleMedium2" defaultPivotStyle="PivotStyleLight16"/>
  <colors>
    <mruColors>
      <color rgb="FF3890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152400</xdr:rowOff>
    </xdr:from>
    <xdr:to>
      <xdr:col>1</xdr:col>
      <xdr:colOff>419100</xdr:colOff>
      <xdr:row>4</xdr:row>
      <xdr:rowOff>145007</xdr:rowOff>
    </xdr:to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190500</xdr:colOff>
      <xdr:row>1</xdr:row>
      <xdr:rowOff>19051</xdr:rowOff>
    </xdr:from>
    <xdr:to>
      <xdr:col>10</xdr:col>
      <xdr:colOff>371475</xdr:colOff>
      <xdr:row>4</xdr:row>
      <xdr:rowOff>119063</xdr:rowOff>
    </xdr:to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48500" y="209551"/>
          <a:ext cx="942975" cy="671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24" sqref="F24"/>
    </sheetView>
  </sheetViews>
  <sheetFormatPr baseColWidth="10" defaultRowHeight="12.75" x14ac:dyDescent="0.2"/>
  <sheetData>
    <row r="1" spans="1:10" ht="1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 x14ac:dyDescent="0.25">
      <c r="A2" s="34"/>
      <c r="B2" s="34"/>
      <c r="C2" s="55" t="s">
        <v>118</v>
      </c>
      <c r="D2" s="55"/>
      <c r="E2" s="55"/>
      <c r="F2" s="55"/>
      <c r="G2" s="55"/>
      <c r="H2" s="55"/>
      <c r="I2" s="55"/>
      <c r="J2" s="34"/>
    </row>
    <row r="3" spans="1:10" ht="15" x14ac:dyDescent="0.25">
      <c r="A3" s="34"/>
      <c r="B3" s="34"/>
      <c r="C3" s="55" t="s">
        <v>114</v>
      </c>
      <c r="D3" s="55"/>
      <c r="E3" s="55"/>
      <c r="F3" s="55"/>
      <c r="G3" s="55"/>
      <c r="H3" s="55"/>
      <c r="I3" s="55"/>
      <c r="J3" s="34"/>
    </row>
    <row r="4" spans="1:10" ht="1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7" spans="1:10" ht="15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</row>
    <row r="8" spans="1:10" ht="15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</row>
    <row r="9" spans="1:10" ht="15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5" x14ac:dyDescent="0.25">
      <c r="A10" s="34"/>
      <c r="B10" s="56" t="s">
        <v>119</v>
      </c>
      <c r="C10" s="56"/>
      <c r="D10" s="56"/>
      <c r="E10" s="56"/>
      <c r="F10" s="56"/>
      <c r="G10" s="56"/>
      <c r="H10" s="56"/>
      <c r="I10" s="56"/>
      <c r="J10" s="56"/>
    </row>
    <row r="11" spans="1:10" ht="15" x14ac:dyDescent="0.25">
      <c r="A11" s="34"/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" x14ac:dyDescent="0.25">
      <c r="A12" s="34"/>
      <c r="B12" s="56"/>
      <c r="C12" s="56"/>
      <c r="D12" s="56"/>
      <c r="E12" s="56"/>
      <c r="F12" s="56"/>
      <c r="G12" s="56"/>
      <c r="H12" s="56"/>
      <c r="I12" s="56"/>
      <c r="J12" s="56"/>
    </row>
    <row r="13" spans="1:10" ht="15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5.75" x14ac:dyDescent="0.25">
      <c r="A14" s="34"/>
      <c r="B14" s="54" t="s">
        <v>120</v>
      </c>
      <c r="C14" s="54"/>
      <c r="D14" s="54"/>
      <c r="E14" s="54"/>
      <c r="F14" s="54"/>
      <c r="G14" s="54"/>
      <c r="H14" s="54"/>
      <c r="I14" s="54"/>
      <c r="J14" s="54"/>
    </row>
    <row r="15" spans="1:10" ht="15.75" x14ac:dyDescent="0.25">
      <c r="A15" s="34"/>
      <c r="B15" s="57" t="s">
        <v>121</v>
      </c>
      <c r="C15" s="57"/>
      <c r="D15" s="57"/>
      <c r="E15" s="57"/>
      <c r="F15" s="57"/>
      <c r="G15" s="57"/>
      <c r="H15" s="57"/>
      <c r="I15" s="57"/>
      <c r="J15" s="57"/>
    </row>
    <row r="16" spans="1:10" ht="15.75" x14ac:dyDescent="0.25">
      <c r="A16" s="34"/>
      <c r="B16" s="54" t="s">
        <v>155</v>
      </c>
      <c r="C16" s="54"/>
      <c r="D16" s="54"/>
      <c r="E16" s="54"/>
      <c r="F16" s="54"/>
      <c r="G16" s="54"/>
      <c r="H16" s="54"/>
      <c r="I16" s="54"/>
      <c r="J16" s="54"/>
    </row>
    <row r="17" spans="1:10" ht="15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5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5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M2" sqref="M2"/>
    </sheetView>
  </sheetViews>
  <sheetFormatPr baseColWidth="10" defaultRowHeight="12.75" x14ac:dyDescent="0.2"/>
  <cols>
    <col min="1" max="1" width="9.7109375" customWidth="1"/>
    <col min="2" max="2" width="39.5703125" customWidth="1"/>
    <col min="3" max="14" width="5.7109375" customWidth="1"/>
  </cols>
  <sheetData>
    <row r="1" spans="1:14" ht="90.75" customHeight="1" x14ac:dyDescent="0.2">
      <c r="A1" s="60" t="s">
        <v>95</v>
      </c>
      <c r="B1" s="60"/>
      <c r="C1" s="60"/>
      <c r="D1" s="60"/>
      <c r="E1" s="60"/>
      <c r="F1" s="60"/>
      <c r="G1" s="60"/>
      <c r="H1" s="60"/>
    </row>
    <row r="2" spans="1:14" ht="27" customHeight="1" x14ac:dyDescent="0.2">
      <c r="A2" s="58" t="s">
        <v>73</v>
      </c>
      <c r="B2" s="58"/>
      <c r="C2" s="58"/>
      <c r="D2" s="58"/>
      <c r="E2" s="58"/>
      <c r="F2" s="58"/>
      <c r="G2" s="58"/>
      <c r="H2" s="58"/>
    </row>
    <row r="3" spans="1:14" x14ac:dyDescent="0.2">
      <c r="A3" s="61"/>
      <c r="B3" s="61"/>
      <c r="C3" s="17">
        <v>0</v>
      </c>
      <c r="D3" s="17">
        <v>1</v>
      </c>
      <c r="E3" s="17">
        <v>2</v>
      </c>
      <c r="F3" s="17">
        <v>3</v>
      </c>
      <c r="G3" s="17">
        <v>4</v>
      </c>
      <c r="H3" s="17">
        <v>5</v>
      </c>
    </row>
    <row r="4" spans="1:14" ht="45" x14ac:dyDescent="0.2">
      <c r="A4" s="18">
        <v>1</v>
      </c>
      <c r="B4" s="19" t="s">
        <v>74</v>
      </c>
      <c r="C4" s="20" t="s">
        <v>75</v>
      </c>
      <c r="D4" s="20" t="s">
        <v>75</v>
      </c>
      <c r="E4" s="20" t="s">
        <v>75</v>
      </c>
      <c r="F4" s="20" t="s">
        <v>75</v>
      </c>
      <c r="G4" s="20" t="s">
        <v>75</v>
      </c>
      <c r="H4" s="20" t="s">
        <v>75</v>
      </c>
    </row>
    <row r="5" spans="1:14" ht="22.5" x14ac:dyDescent="0.2">
      <c r="A5" s="18">
        <v>2</v>
      </c>
      <c r="B5" s="19" t="s">
        <v>76</v>
      </c>
      <c r="C5" s="20" t="s">
        <v>75</v>
      </c>
      <c r="D5" s="20" t="s">
        <v>75</v>
      </c>
      <c r="E5" s="20" t="s">
        <v>75</v>
      </c>
      <c r="F5" s="20" t="s">
        <v>75</v>
      </c>
      <c r="G5" s="20" t="s">
        <v>75</v>
      </c>
      <c r="H5" s="20" t="s">
        <v>75</v>
      </c>
    </row>
    <row r="6" spans="1:14" ht="22.5" x14ac:dyDescent="0.2">
      <c r="A6" s="18">
        <v>3</v>
      </c>
      <c r="B6" s="19" t="s">
        <v>77</v>
      </c>
      <c r="C6" s="20" t="s">
        <v>75</v>
      </c>
      <c r="D6" s="20" t="s">
        <v>75</v>
      </c>
      <c r="E6" s="20" t="s">
        <v>75</v>
      </c>
      <c r="F6" s="20" t="s">
        <v>75</v>
      </c>
      <c r="G6" s="20" t="s">
        <v>75</v>
      </c>
      <c r="H6" s="20" t="s">
        <v>75</v>
      </c>
    </row>
    <row r="7" spans="1:14" ht="33.75" x14ac:dyDescent="0.2">
      <c r="A7" s="18">
        <v>4</v>
      </c>
      <c r="B7" s="19" t="s">
        <v>78</v>
      </c>
      <c r="C7" s="20" t="s">
        <v>75</v>
      </c>
      <c r="D7" s="20" t="s">
        <v>75</v>
      </c>
      <c r="E7" s="20" t="s">
        <v>75</v>
      </c>
      <c r="F7" s="20" t="s">
        <v>75</v>
      </c>
      <c r="G7" s="20" t="s">
        <v>75</v>
      </c>
      <c r="H7" s="20" t="s">
        <v>75</v>
      </c>
    </row>
    <row r="8" spans="1:14" ht="35.25" customHeight="1" x14ac:dyDescent="0.2">
      <c r="A8" s="58" t="s">
        <v>79</v>
      </c>
      <c r="B8" s="58"/>
      <c r="C8" s="58"/>
      <c r="D8" s="58"/>
      <c r="E8" s="58"/>
      <c r="F8" s="58"/>
      <c r="G8" s="58"/>
      <c r="H8" s="58"/>
    </row>
    <row r="9" spans="1:14" x14ac:dyDescent="0.2">
      <c r="A9" s="61"/>
      <c r="B9" s="61"/>
      <c r="C9" s="17">
        <v>0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</row>
    <row r="10" spans="1:14" ht="22.5" x14ac:dyDescent="0.2">
      <c r="A10" s="18">
        <v>5</v>
      </c>
      <c r="B10" s="19" t="s">
        <v>80</v>
      </c>
      <c r="C10" s="20" t="s">
        <v>75</v>
      </c>
      <c r="D10" s="20" t="s">
        <v>75</v>
      </c>
      <c r="E10" s="20" t="s">
        <v>75</v>
      </c>
      <c r="F10" s="20" t="s">
        <v>75</v>
      </c>
      <c r="G10" s="20" t="s">
        <v>75</v>
      </c>
      <c r="H10" s="20" t="s">
        <v>75</v>
      </c>
    </row>
    <row r="11" spans="1:14" ht="22.5" x14ac:dyDescent="0.2">
      <c r="A11" s="18">
        <v>6</v>
      </c>
      <c r="B11" s="19" t="s">
        <v>81</v>
      </c>
      <c r="C11" s="20" t="s">
        <v>75</v>
      </c>
      <c r="D11" s="20" t="s">
        <v>75</v>
      </c>
      <c r="E11" s="20" t="s">
        <v>75</v>
      </c>
      <c r="F11" s="20" t="s">
        <v>75</v>
      </c>
      <c r="G11" s="20" t="s">
        <v>75</v>
      </c>
      <c r="H11" s="20" t="s">
        <v>75</v>
      </c>
    </row>
    <row r="12" spans="1:14" ht="22.5" x14ac:dyDescent="0.2">
      <c r="A12" s="18">
        <v>7</v>
      </c>
      <c r="B12" s="19" t="s">
        <v>82</v>
      </c>
      <c r="C12" s="20" t="s">
        <v>75</v>
      </c>
      <c r="D12" s="20" t="s">
        <v>75</v>
      </c>
      <c r="E12" s="20" t="s">
        <v>75</v>
      </c>
      <c r="F12" s="20" t="s">
        <v>75</v>
      </c>
      <c r="G12" s="20" t="s">
        <v>75</v>
      </c>
      <c r="H12" s="20" t="s">
        <v>75</v>
      </c>
    </row>
    <row r="13" spans="1:14" ht="25.5" customHeight="1" x14ac:dyDescent="0.2">
      <c r="A13" s="62"/>
      <c r="B13" s="62"/>
      <c r="C13" s="58" t="s">
        <v>83</v>
      </c>
      <c r="D13" s="58"/>
      <c r="E13" s="58"/>
      <c r="F13" s="58"/>
      <c r="G13" s="58"/>
      <c r="H13" s="58"/>
      <c r="I13" s="58" t="s">
        <v>84</v>
      </c>
      <c r="J13" s="58"/>
      <c r="K13" s="58"/>
      <c r="L13" s="58"/>
      <c r="M13" s="58"/>
      <c r="N13" s="58"/>
    </row>
    <row r="14" spans="1:14" x14ac:dyDescent="0.2">
      <c r="A14" s="59" t="s">
        <v>85</v>
      </c>
      <c r="B14" s="59"/>
      <c r="C14" s="17">
        <v>0</v>
      </c>
      <c r="D14" s="17">
        <v>1</v>
      </c>
      <c r="E14" s="17">
        <v>2</v>
      </c>
      <c r="F14" s="17">
        <v>3</v>
      </c>
      <c r="G14" s="17">
        <v>4</v>
      </c>
      <c r="H14" s="17">
        <v>5</v>
      </c>
      <c r="I14" s="17">
        <v>0</v>
      </c>
      <c r="J14" s="17">
        <v>1</v>
      </c>
      <c r="K14" s="17">
        <v>2</v>
      </c>
      <c r="L14" s="17">
        <v>3</v>
      </c>
      <c r="M14" s="17">
        <v>4</v>
      </c>
      <c r="N14" s="17">
        <v>5</v>
      </c>
    </row>
    <row r="15" spans="1:14" ht="14.25" x14ac:dyDescent="0.2">
      <c r="A15" s="18"/>
      <c r="B15" s="19" t="s">
        <v>86</v>
      </c>
      <c r="C15" s="20" t="s">
        <v>75</v>
      </c>
      <c r="D15" s="20" t="s">
        <v>75</v>
      </c>
      <c r="E15" s="20" t="s">
        <v>75</v>
      </c>
      <c r="F15" s="20" t="s">
        <v>75</v>
      </c>
      <c r="G15" s="20" t="s">
        <v>75</v>
      </c>
      <c r="H15" s="20" t="s">
        <v>75</v>
      </c>
      <c r="I15" s="20" t="s">
        <v>75</v>
      </c>
      <c r="J15" s="20" t="s">
        <v>75</v>
      </c>
      <c r="K15" s="20" t="s">
        <v>75</v>
      </c>
      <c r="L15" s="20" t="s">
        <v>75</v>
      </c>
      <c r="M15" s="20" t="s">
        <v>75</v>
      </c>
      <c r="N15" s="20" t="s">
        <v>75</v>
      </c>
    </row>
    <row r="16" spans="1:14" ht="14.25" x14ac:dyDescent="0.2">
      <c r="A16" s="18"/>
      <c r="B16" s="19" t="s">
        <v>87</v>
      </c>
      <c r="C16" s="20" t="s">
        <v>75</v>
      </c>
      <c r="D16" s="20" t="s">
        <v>75</v>
      </c>
      <c r="E16" s="20" t="s">
        <v>75</v>
      </c>
      <c r="F16" s="20" t="s">
        <v>75</v>
      </c>
      <c r="G16" s="20" t="s">
        <v>75</v>
      </c>
      <c r="H16" s="20" t="s">
        <v>75</v>
      </c>
      <c r="I16" s="20" t="s">
        <v>75</v>
      </c>
      <c r="J16" s="20" t="s">
        <v>75</v>
      </c>
      <c r="K16" s="20" t="s">
        <v>75</v>
      </c>
      <c r="L16" s="20" t="s">
        <v>75</v>
      </c>
      <c r="M16" s="20" t="s">
        <v>75</v>
      </c>
      <c r="N16" s="20" t="s">
        <v>75</v>
      </c>
    </row>
    <row r="17" spans="1:14" ht="14.25" x14ac:dyDescent="0.2">
      <c r="A17" s="18"/>
      <c r="B17" s="19" t="s">
        <v>88</v>
      </c>
      <c r="C17" s="20" t="s">
        <v>75</v>
      </c>
      <c r="D17" s="20" t="s">
        <v>75</v>
      </c>
      <c r="E17" s="20" t="s">
        <v>75</v>
      </c>
      <c r="F17" s="20" t="s">
        <v>75</v>
      </c>
      <c r="G17" s="20" t="s">
        <v>75</v>
      </c>
      <c r="H17" s="20" t="s">
        <v>75</v>
      </c>
      <c r="I17" s="20" t="s">
        <v>75</v>
      </c>
      <c r="J17" s="20" t="s">
        <v>75</v>
      </c>
      <c r="K17" s="20" t="s">
        <v>75</v>
      </c>
      <c r="L17" s="20" t="s">
        <v>75</v>
      </c>
      <c r="M17" s="20" t="s">
        <v>75</v>
      </c>
      <c r="N17" s="20" t="s">
        <v>75</v>
      </c>
    </row>
    <row r="19" spans="1:14" ht="15" x14ac:dyDescent="0.2">
      <c r="A19" s="58" t="s">
        <v>94</v>
      </c>
      <c r="B19" s="58"/>
      <c r="C19" s="58"/>
      <c r="D19" s="58"/>
      <c r="E19" s="58"/>
      <c r="F19" s="58"/>
      <c r="G19" s="58"/>
      <c r="H19" s="58"/>
    </row>
    <row r="20" spans="1:14" ht="13.5" customHeight="1" x14ac:dyDescent="0.2">
      <c r="A20" s="24"/>
      <c r="B20" s="24"/>
      <c r="C20" s="17">
        <v>0</v>
      </c>
      <c r="D20" s="17">
        <v>1</v>
      </c>
      <c r="E20" s="17">
        <v>2</v>
      </c>
      <c r="F20" s="17">
        <v>3</v>
      </c>
      <c r="G20" s="17">
        <v>4</v>
      </c>
      <c r="H20" s="17">
        <v>5</v>
      </c>
      <c r="I20" s="22"/>
    </row>
    <row r="21" spans="1:14" ht="14.25" x14ac:dyDescent="0.2">
      <c r="A21" s="18"/>
      <c r="B21" s="19" t="s">
        <v>89</v>
      </c>
      <c r="C21" s="20" t="s">
        <v>75</v>
      </c>
      <c r="D21" s="20" t="s">
        <v>75</v>
      </c>
      <c r="E21" s="20" t="s">
        <v>75</v>
      </c>
      <c r="F21" s="20" t="s">
        <v>75</v>
      </c>
      <c r="G21" s="20" t="s">
        <v>75</v>
      </c>
      <c r="H21" s="20" t="s">
        <v>75</v>
      </c>
      <c r="I21" s="23"/>
    </row>
    <row r="22" spans="1:14" ht="14.25" x14ac:dyDescent="0.2">
      <c r="A22" s="18"/>
      <c r="B22" s="19" t="s">
        <v>90</v>
      </c>
      <c r="C22" s="20" t="s">
        <v>75</v>
      </c>
      <c r="D22" s="20" t="s">
        <v>75</v>
      </c>
      <c r="E22" s="20" t="s">
        <v>75</v>
      </c>
      <c r="F22" s="20" t="s">
        <v>75</v>
      </c>
      <c r="G22" s="20" t="s">
        <v>75</v>
      </c>
      <c r="H22" s="20" t="s">
        <v>75</v>
      </c>
      <c r="I22" s="23"/>
    </row>
    <row r="23" spans="1:14" ht="22.5" x14ac:dyDescent="0.2">
      <c r="A23" s="18"/>
      <c r="B23" s="19" t="s">
        <v>91</v>
      </c>
      <c r="C23" s="20" t="s">
        <v>75</v>
      </c>
      <c r="D23" s="20" t="s">
        <v>75</v>
      </c>
      <c r="E23" s="20" t="s">
        <v>75</v>
      </c>
      <c r="F23" s="20" t="s">
        <v>75</v>
      </c>
      <c r="G23" s="20" t="s">
        <v>75</v>
      </c>
      <c r="H23" s="20" t="s">
        <v>75</v>
      </c>
      <c r="I23" s="23"/>
    </row>
    <row r="24" spans="1:14" ht="33.75" x14ac:dyDescent="0.2">
      <c r="A24" s="18"/>
      <c r="B24" s="19" t="s">
        <v>92</v>
      </c>
      <c r="C24" s="20" t="s">
        <v>75</v>
      </c>
      <c r="D24" s="20" t="s">
        <v>75</v>
      </c>
      <c r="E24" s="20" t="s">
        <v>75</v>
      </c>
      <c r="F24" s="20" t="s">
        <v>75</v>
      </c>
      <c r="G24" s="20" t="s">
        <v>75</v>
      </c>
      <c r="H24" s="20" t="s">
        <v>75</v>
      </c>
      <c r="I24" s="23"/>
    </row>
    <row r="25" spans="1:14" ht="22.5" x14ac:dyDescent="0.2">
      <c r="A25" s="18"/>
      <c r="B25" s="19" t="s">
        <v>93</v>
      </c>
      <c r="C25" s="20" t="s">
        <v>75</v>
      </c>
      <c r="D25" s="20" t="s">
        <v>75</v>
      </c>
      <c r="E25" s="20" t="s">
        <v>75</v>
      </c>
      <c r="F25" s="20" t="s">
        <v>75</v>
      </c>
      <c r="G25" s="20" t="s">
        <v>75</v>
      </c>
      <c r="H25" s="20" t="s">
        <v>75</v>
      </c>
      <c r="I25" s="23"/>
    </row>
  </sheetData>
  <mergeCells count="10">
    <mergeCell ref="A19:H19"/>
    <mergeCell ref="I13:N13"/>
    <mergeCell ref="A14:B14"/>
    <mergeCell ref="A1:H1"/>
    <mergeCell ref="A2:H2"/>
    <mergeCell ref="A3:B3"/>
    <mergeCell ref="A8:H8"/>
    <mergeCell ref="A9:B9"/>
    <mergeCell ref="A13:B13"/>
    <mergeCell ref="C13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4"/>
  <sheetViews>
    <sheetView zoomScaleNormal="100" workbookViewId="0">
      <pane xSplit="1" topLeftCell="B1" activePane="topRight" state="frozen"/>
      <selection pane="topRight"/>
    </sheetView>
  </sheetViews>
  <sheetFormatPr baseColWidth="10" defaultRowHeight="12.75" x14ac:dyDescent="0.2"/>
  <cols>
    <col min="1" max="1" width="18.5703125" style="1" customWidth="1"/>
    <col min="2" max="2" width="30" style="1" customWidth="1"/>
    <col min="3" max="3" width="13.140625" style="1" customWidth="1"/>
    <col min="4" max="4" width="13.7109375" style="1" customWidth="1"/>
    <col min="5" max="5" width="13.28515625" style="1" customWidth="1"/>
    <col min="6" max="13" width="11.42578125" style="1" customWidth="1"/>
    <col min="14" max="15" width="13" style="1" customWidth="1"/>
    <col min="16" max="21" width="13.140625" style="1" customWidth="1"/>
    <col min="22" max="22" width="12.42578125" style="1" customWidth="1"/>
    <col min="23" max="23" width="11.42578125" customWidth="1"/>
    <col min="24" max="25" width="12.42578125" style="1" customWidth="1"/>
    <col min="26" max="48" width="11.42578125" style="1" customWidth="1"/>
    <col min="49" max="16384" width="11.42578125" style="1"/>
  </cols>
  <sheetData>
    <row r="1" spans="1:48" ht="24.75" customHeight="1" x14ac:dyDescent="0.2">
      <c r="P1" s="66" t="s">
        <v>66</v>
      </c>
      <c r="Q1" s="66"/>
      <c r="R1" s="66"/>
      <c r="S1" s="66"/>
      <c r="T1" s="66"/>
      <c r="U1" s="66"/>
      <c r="V1" s="66"/>
      <c r="W1" s="66"/>
      <c r="X1" s="68" t="s">
        <v>67</v>
      </c>
      <c r="Y1" s="69"/>
      <c r="Z1" s="69"/>
      <c r="AA1" s="69"/>
      <c r="AB1" s="69"/>
      <c r="AC1" s="69"/>
      <c r="AI1"/>
      <c r="AK1" s="67" t="s">
        <v>154</v>
      </c>
      <c r="AL1" s="67"/>
      <c r="AM1" s="67"/>
      <c r="AN1" s="67"/>
      <c r="AO1" s="67"/>
      <c r="AP1" s="67"/>
      <c r="AQ1" s="63" t="s">
        <v>62</v>
      </c>
      <c r="AR1" s="63"/>
      <c r="AS1" s="63"/>
      <c r="AT1" s="63"/>
      <c r="AU1" s="63"/>
      <c r="AV1" s="63"/>
    </row>
    <row r="2" spans="1:48" ht="48" customHeight="1" x14ac:dyDescent="0.2">
      <c r="A2" s="11" t="s">
        <v>153</v>
      </c>
      <c r="B2" s="11" t="s">
        <v>44</v>
      </c>
      <c r="C2" s="11" t="s">
        <v>45</v>
      </c>
      <c r="D2" s="12" t="s">
        <v>46</v>
      </c>
      <c r="E2" s="13" t="s">
        <v>47</v>
      </c>
      <c r="F2" s="12" t="s">
        <v>112</v>
      </c>
      <c r="G2" s="12" t="s">
        <v>113</v>
      </c>
      <c r="H2" s="12" t="s">
        <v>115</v>
      </c>
      <c r="I2" s="12" t="s">
        <v>48</v>
      </c>
      <c r="J2" s="12" t="s">
        <v>51</v>
      </c>
      <c r="K2" s="12" t="s">
        <v>49</v>
      </c>
      <c r="L2" s="12" t="s">
        <v>52</v>
      </c>
      <c r="M2" s="12" t="s">
        <v>50</v>
      </c>
      <c r="N2" s="12" t="s">
        <v>53</v>
      </c>
      <c r="O2" s="12" t="s">
        <v>72</v>
      </c>
      <c r="P2" s="2" t="s">
        <v>54</v>
      </c>
      <c r="Q2" s="32" t="s">
        <v>138</v>
      </c>
      <c r="R2" s="2" t="s">
        <v>55</v>
      </c>
      <c r="S2" s="32" t="s">
        <v>139</v>
      </c>
      <c r="T2" s="32" t="s">
        <v>56</v>
      </c>
      <c r="U2" s="32" t="s">
        <v>140</v>
      </c>
      <c r="V2" s="32" t="s">
        <v>57</v>
      </c>
      <c r="W2" s="32" t="s">
        <v>141</v>
      </c>
      <c r="X2" s="3" t="s">
        <v>58</v>
      </c>
      <c r="Y2" s="33" t="s">
        <v>142</v>
      </c>
      <c r="Z2" s="3" t="s">
        <v>59</v>
      </c>
      <c r="AA2" s="33" t="s">
        <v>143</v>
      </c>
      <c r="AB2" s="3" t="s">
        <v>60</v>
      </c>
      <c r="AC2" s="33" t="s">
        <v>144</v>
      </c>
      <c r="AD2" s="14" t="s">
        <v>122</v>
      </c>
      <c r="AE2" s="14" t="s">
        <v>43</v>
      </c>
      <c r="AF2" s="14" t="s">
        <v>71</v>
      </c>
      <c r="AG2" s="14" t="s">
        <v>61</v>
      </c>
      <c r="AH2" s="14" t="s">
        <v>145</v>
      </c>
      <c r="AI2" s="14" t="s">
        <v>97</v>
      </c>
      <c r="AJ2" s="14" t="s">
        <v>96</v>
      </c>
      <c r="AK2" s="65" t="s">
        <v>63</v>
      </c>
      <c r="AL2" s="65"/>
      <c r="AM2" s="65" t="s">
        <v>64</v>
      </c>
      <c r="AN2" s="65"/>
      <c r="AO2" s="65" t="s">
        <v>65</v>
      </c>
      <c r="AP2" s="65"/>
      <c r="AQ2" s="64" t="s">
        <v>63</v>
      </c>
      <c r="AR2" s="64"/>
      <c r="AS2" s="64" t="s">
        <v>64</v>
      </c>
      <c r="AT2" s="64"/>
      <c r="AU2" s="64" t="s">
        <v>65</v>
      </c>
      <c r="AV2" s="64"/>
    </row>
    <row r="3" spans="1:48" ht="24" x14ac:dyDescent="0.2">
      <c r="A3" s="6" t="s">
        <v>0</v>
      </c>
      <c r="B3" s="6" t="s">
        <v>1</v>
      </c>
      <c r="C3" s="31">
        <v>23</v>
      </c>
      <c r="D3" s="31">
        <v>17</v>
      </c>
      <c r="E3" s="9">
        <f>D3/C3</f>
        <v>0.73913043478260865</v>
      </c>
      <c r="F3" s="35">
        <v>44</v>
      </c>
      <c r="G3" s="7"/>
      <c r="I3" s="7">
        <v>21</v>
      </c>
      <c r="J3" s="9">
        <f>I3/F3</f>
        <v>0.47727272727272729</v>
      </c>
      <c r="K3" s="7"/>
      <c r="L3" s="8"/>
      <c r="M3" s="7"/>
      <c r="N3" s="7"/>
      <c r="O3" s="7"/>
      <c r="P3" s="28">
        <v>3.8095238095238093</v>
      </c>
      <c r="Q3" s="28">
        <v>0.95713101153532287</v>
      </c>
      <c r="R3" s="28">
        <v>2.7619047619047619</v>
      </c>
      <c r="S3" s="28">
        <v>1.60073679180682</v>
      </c>
      <c r="T3" s="28">
        <v>3.7</v>
      </c>
      <c r="U3" s="28">
        <v>1.1874342087037917</v>
      </c>
      <c r="V3" s="28">
        <v>4</v>
      </c>
      <c r="W3" s="28">
        <v>1.1126972805283737</v>
      </c>
      <c r="X3" s="28">
        <v>3.8571428571428572</v>
      </c>
      <c r="Y3" s="28">
        <v>1.0367400503370114</v>
      </c>
      <c r="Z3" s="28">
        <v>4.2857142857142856</v>
      </c>
      <c r="AA3" s="28">
        <v>0.93313894963168686</v>
      </c>
      <c r="AB3" s="28">
        <v>3.4736842105263159</v>
      </c>
      <c r="AC3" s="28">
        <v>1.2718995761678498</v>
      </c>
      <c r="AD3" s="28">
        <v>3.6982814178302901</v>
      </c>
      <c r="AE3" s="28">
        <v>3.85</v>
      </c>
      <c r="AF3" s="28">
        <v>3.79</v>
      </c>
      <c r="AH3" s="28">
        <f>AVERAGE(AD3:AG3)</f>
        <v>3.779427139276764</v>
      </c>
      <c r="AI3" s="10">
        <v>3.4878144317660418</v>
      </c>
      <c r="AJ3" s="10">
        <v>3.9767903285345145</v>
      </c>
      <c r="AK3" s="7">
        <v>0</v>
      </c>
      <c r="AL3" s="8">
        <f>AK3/D3</f>
        <v>0</v>
      </c>
      <c r="AM3" s="7">
        <v>3</v>
      </c>
      <c r="AN3" s="8">
        <f>AM3/D3</f>
        <v>0.17647058823529413</v>
      </c>
      <c r="AO3" s="7">
        <v>14</v>
      </c>
      <c r="AP3" s="8">
        <f>AO3/D3</f>
        <v>0.82352941176470584</v>
      </c>
      <c r="AQ3" s="7">
        <v>0</v>
      </c>
      <c r="AR3" s="8">
        <f>AQ3/D3</f>
        <v>0</v>
      </c>
      <c r="AS3" s="7">
        <v>3</v>
      </c>
      <c r="AT3" s="8">
        <f>AS3/D3</f>
        <v>0.17647058823529413</v>
      </c>
      <c r="AU3" s="7">
        <v>14</v>
      </c>
      <c r="AV3" s="8">
        <f>AU3/D3</f>
        <v>0.82352941176470584</v>
      </c>
    </row>
    <row r="4" spans="1:48" ht="24" x14ac:dyDescent="0.2">
      <c r="A4" s="6" t="s">
        <v>98</v>
      </c>
      <c r="B4" s="6" t="s">
        <v>99</v>
      </c>
      <c r="C4" s="31">
        <v>32</v>
      </c>
      <c r="D4" s="31">
        <v>30</v>
      </c>
      <c r="E4" s="9">
        <f t="shared" ref="E4:E49" si="0">D4/C4</f>
        <v>0.9375</v>
      </c>
      <c r="F4" s="25">
        <v>125</v>
      </c>
      <c r="G4" s="7">
        <v>128</v>
      </c>
      <c r="H4" s="7">
        <v>35</v>
      </c>
      <c r="I4" s="25">
        <v>93</v>
      </c>
      <c r="J4" s="9">
        <f t="shared" ref="J4:J49" si="1">I4/F4</f>
        <v>0.74399999999999999</v>
      </c>
      <c r="K4" s="7">
        <v>53</v>
      </c>
      <c r="L4" s="8">
        <f>K4/G4</f>
        <v>0.4140625</v>
      </c>
      <c r="M4" s="7">
        <v>9</v>
      </c>
      <c r="N4" s="8">
        <f>M4/H4</f>
        <v>0.25714285714285712</v>
      </c>
      <c r="O4" s="30">
        <f>AVERAGE(J4,L4,N4)</f>
        <v>0.47173511904761906</v>
      </c>
      <c r="P4" s="28">
        <v>2.0980392156862746</v>
      </c>
      <c r="Q4" s="28">
        <v>1.1758168118090158</v>
      </c>
      <c r="R4" s="28">
        <v>1.0961538461538463</v>
      </c>
      <c r="S4" s="28">
        <v>1.096491176165264</v>
      </c>
      <c r="T4" s="28">
        <v>2.2115384615384617</v>
      </c>
      <c r="U4" s="28">
        <v>0.98715867443927685</v>
      </c>
      <c r="V4" s="28">
        <v>2.3076923076923075</v>
      </c>
      <c r="W4" s="28">
        <v>1.1013708510212579</v>
      </c>
      <c r="X4" s="28">
        <v>2.4528301886792452</v>
      </c>
      <c r="Y4" s="28">
        <v>1.0739810921326571</v>
      </c>
      <c r="Z4" s="28">
        <v>2.6037735849056602</v>
      </c>
      <c r="AA4" s="28">
        <v>1.3506060504281721</v>
      </c>
      <c r="AB4" s="28">
        <v>1.6981132075471699</v>
      </c>
      <c r="AC4" s="28">
        <v>1.3678919970107062</v>
      </c>
      <c r="AD4" s="28">
        <v>2.0668772588861377</v>
      </c>
      <c r="AE4" s="28">
        <v>3.3098570838150203</v>
      </c>
      <c r="AF4" s="28">
        <v>3.3233956507419551</v>
      </c>
      <c r="AG4" s="28">
        <v>3.7777777777777777</v>
      </c>
      <c r="AH4" s="28">
        <f t="shared" ref="AH4:AH49" si="2">AVERAGE(AD4:AG4)</f>
        <v>3.1194769428052229</v>
      </c>
      <c r="AI4" s="10">
        <v>3.0599945775411612</v>
      </c>
      <c r="AJ4" s="10"/>
      <c r="AK4" s="7">
        <v>8</v>
      </c>
      <c r="AL4" s="8">
        <f t="shared" ref="AL4:AL49" si="3">AK4/D4</f>
        <v>0.26666666666666666</v>
      </c>
      <c r="AM4" s="7">
        <v>6</v>
      </c>
      <c r="AN4" s="8">
        <f t="shared" ref="AN4:AN49" si="4">AM4/D4</f>
        <v>0.2</v>
      </c>
      <c r="AO4" s="7">
        <v>16</v>
      </c>
      <c r="AP4" s="8">
        <f t="shared" ref="AP4:AP49" si="5">AO4/D4</f>
        <v>0.53333333333333333</v>
      </c>
      <c r="AQ4" s="7">
        <v>7</v>
      </c>
      <c r="AR4" s="8">
        <f t="shared" ref="AR4:AR49" si="6">AQ4/D4</f>
        <v>0.23333333333333334</v>
      </c>
      <c r="AS4" s="7">
        <v>10</v>
      </c>
      <c r="AT4" s="8">
        <f t="shared" ref="AT4:AT49" si="7">AS4/D4</f>
        <v>0.33333333333333331</v>
      </c>
      <c r="AU4" s="7">
        <v>13</v>
      </c>
      <c r="AV4" s="8">
        <f t="shared" ref="AV4:AV49" si="8">AU4/D4</f>
        <v>0.43333333333333335</v>
      </c>
    </row>
    <row r="5" spans="1:48" ht="36" x14ac:dyDescent="0.2">
      <c r="A5" s="4" t="s">
        <v>2</v>
      </c>
      <c r="B5" s="4" t="s">
        <v>68</v>
      </c>
      <c r="C5" s="31">
        <v>17</v>
      </c>
      <c r="D5" s="31">
        <v>17</v>
      </c>
      <c r="E5" s="9">
        <f t="shared" si="0"/>
        <v>1</v>
      </c>
      <c r="F5" s="25">
        <v>18</v>
      </c>
      <c r="G5" s="7">
        <v>21</v>
      </c>
      <c r="H5" s="7">
        <v>21</v>
      </c>
      <c r="I5" s="26">
        <v>9</v>
      </c>
      <c r="J5" s="9">
        <f t="shared" si="1"/>
        <v>0.5</v>
      </c>
      <c r="K5" s="7">
        <v>13</v>
      </c>
      <c r="L5" s="8">
        <f t="shared" ref="L5:L49" si="9">K5/G5</f>
        <v>0.61904761904761907</v>
      </c>
      <c r="M5" s="7">
        <v>3</v>
      </c>
      <c r="N5" s="8">
        <f t="shared" ref="N5:N31" si="10">M5/H5</f>
        <v>0.14285714285714285</v>
      </c>
      <c r="O5" s="30">
        <f t="shared" ref="O5:O40" si="11">AVERAGE(J5,L5,N5)</f>
        <v>0.42063492063492064</v>
      </c>
      <c r="P5" s="28">
        <v>3.0769230769230771</v>
      </c>
      <c r="Q5" s="28">
        <v>1.2064913185660093</v>
      </c>
      <c r="R5" s="28">
        <v>1.7692307692307692</v>
      </c>
      <c r="S5" s="28">
        <v>1.1867114323493471</v>
      </c>
      <c r="T5" s="28">
        <v>3.2307692307692308</v>
      </c>
      <c r="U5" s="28">
        <v>1.1867114323493471</v>
      </c>
      <c r="V5" s="28">
        <v>3.3846153846153846</v>
      </c>
      <c r="W5" s="28">
        <v>1.0769230769230769</v>
      </c>
      <c r="X5" s="28">
        <v>3.2307692307692308</v>
      </c>
      <c r="Y5" s="28">
        <v>0.89044899252232501</v>
      </c>
      <c r="Z5" s="28">
        <v>3.5384615384615383</v>
      </c>
      <c r="AA5" s="28">
        <v>1.08240363688233</v>
      </c>
      <c r="AB5" s="28">
        <v>2.6666666666666665</v>
      </c>
      <c r="AC5" s="28">
        <v>1.0274023338281628</v>
      </c>
      <c r="AD5" s="28">
        <v>2.9853479853479858</v>
      </c>
      <c r="AE5" s="28">
        <v>3.6246983198737581</v>
      </c>
      <c r="AF5" s="28">
        <v>3.7076031830417802</v>
      </c>
      <c r="AG5" s="28">
        <v>3.3333333333333335</v>
      </c>
      <c r="AH5" s="28">
        <f t="shared" si="2"/>
        <v>3.4127457053992143</v>
      </c>
      <c r="AI5" s="10">
        <v>3.3543107627666453</v>
      </c>
      <c r="AJ5" s="21">
        <v>3.3796830083739531</v>
      </c>
      <c r="AK5" s="7">
        <v>0</v>
      </c>
      <c r="AL5" s="8">
        <f t="shared" si="3"/>
        <v>0</v>
      </c>
      <c r="AM5" s="7">
        <v>8</v>
      </c>
      <c r="AN5" s="8">
        <f t="shared" si="4"/>
        <v>0.47058823529411764</v>
      </c>
      <c r="AO5" s="7">
        <v>9</v>
      </c>
      <c r="AP5" s="8">
        <f t="shared" si="5"/>
        <v>0.52941176470588236</v>
      </c>
      <c r="AQ5" s="7">
        <v>0</v>
      </c>
      <c r="AR5" s="8">
        <f t="shared" si="6"/>
        <v>0</v>
      </c>
      <c r="AS5" s="7">
        <v>8</v>
      </c>
      <c r="AT5" s="8">
        <f t="shared" si="7"/>
        <v>0.47058823529411764</v>
      </c>
      <c r="AU5" s="7">
        <v>9</v>
      </c>
      <c r="AV5" s="8">
        <f t="shared" si="8"/>
        <v>0.52941176470588236</v>
      </c>
    </row>
    <row r="6" spans="1:48" ht="24" x14ac:dyDescent="0.2">
      <c r="A6" s="4" t="s">
        <v>100</v>
      </c>
      <c r="B6" s="4" t="s">
        <v>101</v>
      </c>
      <c r="C6" s="31">
        <v>10</v>
      </c>
      <c r="D6" s="31">
        <v>10</v>
      </c>
      <c r="E6" s="9">
        <f t="shared" si="0"/>
        <v>1</v>
      </c>
      <c r="F6" s="25">
        <v>20</v>
      </c>
      <c r="G6" s="7">
        <v>20</v>
      </c>
      <c r="H6" s="7">
        <v>20</v>
      </c>
      <c r="I6" s="26">
        <v>12</v>
      </c>
      <c r="J6" s="9">
        <f t="shared" si="1"/>
        <v>0.6</v>
      </c>
      <c r="K6" s="7">
        <v>12</v>
      </c>
      <c r="L6" s="8">
        <f t="shared" si="9"/>
        <v>0.6</v>
      </c>
      <c r="M6" s="7">
        <v>5</v>
      </c>
      <c r="N6" s="8">
        <f t="shared" si="10"/>
        <v>0.25</v>
      </c>
      <c r="O6" s="30">
        <f t="shared" si="11"/>
        <v>0.48333333333333334</v>
      </c>
      <c r="P6" s="28">
        <v>3.75</v>
      </c>
      <c r="Q6" s="28">
        <v>0.72168783648703227</v>
      </c>
      <c r="R6" s="28">
        <v>2.5833333333333335</v>
      </c>
      <c r="S6" s="28">
        <v>1.3202482931462383</v>
      </c>
      <c r="T6" s="28">
        <v>3.75</v>
      </c>
      <c r="U6" s="28">
        <v>1.0103629710818451</v>
      </c>
      <c r="V6" s="28">
        <v>3.5</v>
      </c>
      <c r="W6" s="28">
        <v>1.0408329997330663</v>
      </c>
      <c r="X6" s="28">
        <v>4.166666666666667</v>
      </c>
      <c r="Y6" s="28">
        <v>0.68718427093627676</v>
      </c>
      <c r="Z6" s="28">
        <v>4.166666666666667</v>
      </c>
      <c r="AA6" s="28">
        <v>0.89752746785575066</v>
      </c>
      <c r="AB6" s="28">
        <v>3.9166666666666665</v>
      </c>
      <c r="AC6" s="28">
        <v>0.95379359518829976</v>
      </c>
      <c r="AD6" s="28">
        <v>3.6904761904761907</v>
      </c>
      <c r="AE6" s="28">
        <v>4.0954545454545457</v>
      </c>
      <c r="AF6" s="28">
        <v>3.9098484848484851</v>
      </c>
      <c r="AG6" s="28">
        <v>4.4000000000000004</v>
      </c>
      <c r="AH6" s="28">
        <f t="shared" si="2"/>
        <v>4.0239448051948052</v>
      </c>
      <c r="AI6" s="10">
        <v>2.6464930555555553</v>
      </c>
      <c r="AJ6" s="21"/>
      <c r="AK6" s="7">
        <v>0</v>
      </c>
      <c r="AL6" s="8">
        <f t="shared" si="3"/>
        <v>0</v>
      </c>
      <c r="AM6" s="7">
        <v>2</v>
      </c>
      <c r="AN6" s="8">
        <f t="shared" si="4"/>
        <v>0.2</v>
      </c>
      <c r="AO6" s="7">
        <v>8</v>
      </c>
      <c r="AP6" s="8">
        <f t="shared" si="5"/>
        <v>0.8</v>
      </c>
      <c r="AQ6" s="7">
        <v>0</v>
      </c>
      <c r="AR6" s="8">
        <f t="shared" si="6"/>
        <v>0</v>
      </c>
      <c r="AS6" s="7">
        <v>3</v>
      </c>
      <c r="AT6" s="8">
        <f t="shared" si="7"/>
        <v>0.3</v>
      </c>
      <c r="AU6" s="7">
        <v>7</v>
      </c>
      <c r="AV6" s="8">
        <f t="shared" si="8"/>
        <v>0.7</v>
      </c>
    </row>
    <row r="7" spans="1:48" ht="36" x14ac:dyDescent="0.2">
      <c r="A7" s="4" t="s">
        <v>3</v>
      </c>
      <c r="B7" s="4" t="s">
        <v>4</v>
      </c>
      <c r="C7" s="31">
        <v>23</v>
      </c>
      <c r="D7" s="31">
        <v>10</v>
      </c>
      <c r="E7" s="9">
        <f t="shared" si="0"/>
        <v>0.43478260869565216</v>
      </c>
      <c r="F7" s="25">
        <v>9</v>
      </c>
      <c r="G7" s="7"/>
      <c r="H7" s="7">
        <v>9</v>
      </c>
      <c r="I7" s="25">
        <v>2</v>
      </c>
      <c r="J7" s="9">
        <f t="shared" si="1"/>
        <v>0.22222222222222221</v>
      </c>
      <c r="K7" s="7"/>
      <c r="L7" s="8"/>
      <c r="M7" s="7">
        <v>3</v>
      </c>
      <c r="N7" s="8">
        <f t="shared" si="10"/>
        <v>0.33333333333333331</v>
      </c>
      <c r="O7" s="30" t="s">
        <v>146</v>
      </c>
      <c r="P7" s="28">
        <v>3</v>
      </c>
      <c r="Q7" s="28">
        <v>2</v>
      </c>
      <c r="R7" s="28">
        <v>3</v>
      </c>
      <c r="S7" s="28">
        <v>2</v>
      </c>
      <c r="T7" s="28">
        <v>3</v>
      </c>
      <c r="U7" s="28">
        <v>2</v>
      </c>
      <c r="V7" s="28">
        <v>4.5</v>
      </c>
      <c r="W7" s="28">
        <v>0.5</v>
      </c>
      <c r="X7" s="28">
        <v>4.5</v>
      </c>
      <c r="Y7" s="28">
        <v>0.5</v>
      </c>
      <c r="Z7" s="28">
        <v>4.5</v>
      </c>
      <c r="AA7" s="28">
        <v>0.5</v>
      </c>
      <c r="AB7" s="28">
        <v>3</v>
      </c>
      <c r="AC7" s="28">
        <v>0</v>
      </c>
      <c r="AD7" s="28">
        <v>3.6428571428571428</v>
      </c>
      <c r="AE7" s="28">
        <v>4.4000000000000004</v>
      </c>
      <c r="AF7" s="28">
        <v>3.7</v>
      </c>
      <c r="AG7" s="28">
        <v>5</v>
      </c>
      <c r="AH7" s="28">
        <f t="shared" si="2"/>
        <v>4.1857142857142859</v>
      </c>
      <c r="AI7" s="10">
        <v>3.6343253968253961</v>
      </c>
      <c r="AJ7" s="21">
        <v>3.8056776556776555</v>
      </c>
      <c r="AK7" s="7">
        <v>0</v>
      </c>
      <c r="AL7" s="8">
        <f t="shared" si="3"/>
        <v>0</v>
      </c>
      <c r="AM7" s="7">
        <v>1</v>
      </c>
      <c r="AN7" s="8">
        <f t="shared" si="4"/>
        <v>0.1</v>
      </c>
      <c r="AO7" s="7">
        <v>9</v>
      </c>
      <c r="AP7" s="8">
        <f t="shared" si="5"/>
        <v>0.9</v>
      </c>
      <c r="AQ7" s="7">
        <v>1</v>
      </c>
      <c r="AR7" s="8">
        <f t="shared" si="6"/>
        <v>0.1</v>
      </c>
      <c r="AS7" s="7">
        <v>2</v>
      </c>
      <c r="AT7" s="8">
        <f t="shared" si="7"/>
        <v>0.2</v>
      </c>
      <c r="AU7" s="7">
        <v>7</v>
      </c>
      <c r="AV7" s="8">
        <f t="shared" si="8"/>
        <v>0.7</v>
      </c>
    </row>
    <row r="8" spans="1:48" ht="36" x14ac:dyDescent="0.2">
      <c r="A8" s="4" t="s">
        <v>5</v>
      </c>
      <c r="B8" s="4" t="s">
        <v>6</v>
      </c>
      <c r="C8" s="31">
        <v>34</v>
      </c>
      <c r="D8" s="31">
        <v>34</v>
      </c>
      <c r="E8" s="9">
        <f t="shared" si="0"/>
        <v>1</v>
      </c>
      <c r="F8" s="25">
        <v>116</v>
      </c>
      <c r="G8" s="7">
        <v>117</v>
      </c>
      <c r="H8" s="7">
        <v>116</v>
      </c>
      <c r="I8" s="25">
        <v>86</v>
      </c>
      <c r="J8" s="9">
        <f t="shared" si="1"/>
        <v>0.74137931034482762</v>
      </c>
      <c r="K8" s="7">
        <v>70</v>
      </c>
      <c r="L8" s="8">
        <f t="shared" si="9"/>
        <v>0.59829059829059827</v>
      </c>
      <c r="M8" s="7">
        <v>35</v>
      </c>
      <c r="N8" s="8">
        <f>M8/H8</f>
        <v>0.30172413793103448</v>
      </c>
      <c r="O8" s="30">
        <f t="shared" si="11"/>
        <v>0.54713134885548675</v>
      </c>
      <c r="P8" s="28">
        <v>3.0952380952380953</v>
      </c>
      <c r="Q8" s="28">
        <v>1.3299276232160897</v>
      </c>
      <c r="R8" s="28">
        <v>2.1449275362318843</v>
      </c>
      <c r="S8" s="28">
        <v>1.3755142629222807</v>
      </c>
      <c r="T8" s="28">
        <v>2.9420289855072466</v>
      </c>
      <c r="U8" s="28">
        <v>1.202461942764727</v>
      </c>
      <c r="V8" s="28">
        <v>2.6764705882352939</v>
      </c>
      <c r="W8" s="28">
        <v>1.5665734100689146</v>
      </c>
      <c r="X8" s="28">
        <v>3.5714285714285716</v>
      </c>
      <c r="Y8" s="28">
        <v>1.1658403293201809</v>
      </c>
      <c r="Z8" s="28">
        <v>3.4285714285714284</v>
      </c>
      <c r="AA8" s="28">
        <v>1.0633025180530511</v>
      </c>
      <c r="AB8" s="28">
        <v>2.4347826086956523</v>
      </c>
      <c r="AC8" s="28">
        <v>1.3349077031500818</v>
      </c>
      <c r="AD8" s="28">
        <v>2.8990639734154526</v>
      </c>
      <c r="AE8" s="28">
        <v>3.4722847668479164</v>
      </c>
      <c r="AF8" s="28">
        <v>3.3504601539705798</v>
      </c>
      <c r="AG8" s="28">
        <v>3.2285714285714286</v>
      </c>
      <c r="AH8" s="28">
        <f t="shared" si="2"/>
        <v>3.2375950807013441</v>
      </c>
      <c r="AI8" s="10">
        <v>3.090542463286801</v>
      </c>
      <c r="AJ8" s="21">
        <v>2.9825595780189378</v>
      </c>
      <c r="AK8" s="7">
        <v>2</v>
      </c>
      <c r="AL8" s="8">
        <f t="shared" si="3"/>
        <v>5.8823529411764705E-2</v>
      </c>
      <c r="AM8" s="7">
        <v>13</v>
      </c>
      <c r="AN8" s="8">
        <f t="shared" si="4"/>
        <v>0.38235294117647056</v>
      </c>
      <c r="AO8" s="7">
        <v>19</v>
      </c>
      <c r="AP8" s="8">
        <f t="shared" si="5"/>
        <v>0.55882352941176472</v>
      </c>
      <c r="AQ8" s="7">
        <v>3</v>
      </c>
      <c r="AR8" s="8">
        <f t="shared" si="6"/>
        <v>8.8235294117647065E-2</v>
      </c>
      <c r="AS8" s="7">
        <v>14</v>
      </c>
      <c r="AT8" s="8">
        <f t="shared" si="7"/>
        <v>0.41176470588235292</v>
      </c>
      <c r="AU8" s="7">
        <v>17</v>
      </c>
      <c r="AV8" s="8">
        <f t="shared" si="8"/>
        <v>0.5</v>
      </c>
    </row>
    <row r="9" spans="1:48" ht="36" x14ac:dyDescent="0.2">
      <c r="A9" s="4" t="s">
        <v>7</v>
      </c>
      <c r="B9" s="4" t="s">
        <v>8</v>
      </c>
      <c r="C9" s="31">
        <v>19</v>
      </c>
      <c r="D9" s="31">
        <v>19</v>
      </c>
      <c r="E9" s="9">
        <f t="shared" si="0"/>
        <v>1</v>
      </c>
      <c r="F9" s="25">
        <v>21</v>
      </c>
      <c r="G9" s="7">
        <v>21</v>
      </c>
      <c r="H9" s="7">
        <v>21</v>
      </c>
      <c r="I9" s="25">
        <v>9</v>
      </c>
      <c r="J9" s="9">
        <f t="shared" si="1"/>
        <v>0.42857142857142855</v>
      </c>
      <c r="K9" s="7">
        <v>17</v>
      </c>
      <c r="L9" s="8">
        <f t="shared" si="9"/>
        <v>0.80952380952380953</v>
      </c>
      <c r="M9" s="7">
        <v>12</v>
      </c>
      <c r="N9" s="8">
        <f t="shared" si="10"/>
        <v>0.5714285714285714</v>
      </c>
      <c r="O9" s="30">
        <f t="shared" si="11"/>
        <v>0.60317460317460314</v>
      </c>
      <c r="P9" s="28">
        <v>4.1764705882352944</v>
      </c>
      <c r="Q9" s="28">
        <v>0.78480376847801958</v>
      </c>
      <c r="R9" s="28">
        <v>3.8235294117647061</v>
      </c>
      <c r="S9" s="28">
        <v>0.85648351638594333</v>
      </c>
      <c r="T9" s="28">
        <v>4</v>
      </c>
      <c r="U9" s="28">
        <v>0.84016805041680587</v>
      </c>
      <c r="V9" s="28">
        <v>3.8823529411764706</v>
      </c>
      <c r="W9" s="28">
        <v>1.0222439527636922</v>
      </c>
      <c r="X9" s="28">
        <v>4.2941176470588234</v>
      </c>
      <c r="Y9" s="28">
        <v>0.66551226464616242</v>
      </c>
      <c r="Z9" s="28">
        <v>4.4117647058823533</v>
      </c>
      <c r="AA9" s="28">
        <v>0.59988464865797475</v>
      </c>
      <c r="AB9" s="28">
        <v>3.6470588235294117</v>
      </c>
      <c r="AC9" s="28">
        <v>1.0256232808330996</v>
      </c>
      <c r="AD9" s="28">
        <v>4.0336134453781511</v>
      </c>
      <c r="AE9" s="28">
        <v>4.0242290775959502</v>
      </c>
      <c r="AF9" s="28">
        <v>4.1437865497076016</v>
      </c>
      <c r="AG9" s="28">
        <v>3.4166666666666665</v>
      </c>
      <c r="AH9" s="28">
        <f t="shared" si="2"/>
        <v>3.9045739348370927</v>
      </c>
      <c r="AI9" s="10">
        <v>3.9774075430610836</v>
      </c>
      <c r="AJ9" s="21">
        <v>3.6895743628925506</v>
      </c>
      <c r="AK9" s="7">
        <v>0</v>
      </c>
      <c r="AL9" s="8">
        <f t="shared" si="3"/>
        <v>0</v>
      </c>
      <c r="AM9" s="7">
        <v>5</v>
      </c>
      <c r="AN9" s="8">
        <f t="shared" si="4"/>
        <v>0.26315789473684209</v>
      </c>
      <c r="AO9" s="7">
        <v>14</v>
      </c>
      <c r="AP9" s="8">
        <f t="shared" si="5"/>
        <v>0.73684210526315785</v>
      </c>
      <c r="AQ9" s="7">
        <v>0</v>
      </c>
      <c r="AR9" s="8">
        <f t="shared" si="6"/>
        <v>0</v>
      </c>
      <c r="AS9" s="7">
        <v>3</v>
      </c>
      <c r="AT9" s="8">
        <f t="shared" si="7"/>
        <v>0.15789473684210525</v>
      </c>
      <c r="AU9" s="7">
        <v>16</v>
      </c>
      <c r="AV9" s="8">
        <f t="shared" si="8"/>
        <v>0.84210526315789469</v>
      </c>
    </row>
    <row r="10" spans="1:48" ht="48" x14ac:dyDescent="0.2">
      <c r="A10" s="4" t="s">
        <v>9</v>
      </c>
      <c r="B10" s="4" t="s">
        <v>10</v>
      </c>
      <c r="C10" s="31">
        <v>6</v>
      </c>
      <c r="D10" s="31">
        <v>5</v>
      </c>
      <c r="E10" s="9">
        <f t="shared" si="0"/>
        <v>0.83333333333333337</v>
      </c>
      <c r="F10" s="25">
        <v>13</v>
      </c>
      <c r="G10" s="7">
        <v>13</v>
      </c>
      <c r="H10" s="7">
        <v>13</v>
      </c>
      <c r="I10" s="26">
        <v>0</v>
      </c>
      <c r="J10" s="9">
        <f t="shared" si="1"/>
        <v>0</v>
      </c>
      <c r="K10" s="7">
        <v>6</v>
      </c>
      <c r="L10" s="8">
        <f t="shared" si="9"/>
        <v>0.46153846153846156</v>
      </c>
      <c r="M10" s="52">
        <v>1</v>
      </c>
      <c r="N10" s="8"/>
      <c r="O10" s="30" t="s">
        <v>146</v>
      </c>
      <c r="P10" s="28">
        <v>4.166666666666667</v>
      </c>
      <c r="Q10" s="28">
        <v>0.68718427093627676</v>
      </c>
      <c r="R10" s="28">
        <v>3.3333333333333335</v>
      </c>
      <c r="S10" s="28">
        <v>0.47140452079103168</v>
      </c>
      <c r="T10" s="28">
        <v>4</v>
      </c>
      <c r="U10" s="28">
        <v>1</v>
      </c>
      <c r="V10" s="28">
        <v>3.6</v>
      </c>
      <c r="W10" s="28">
        <v>0.4898979485566356</v>
      </c>
      <c r="X10" s="28">
        <v>3.6666666666666665</v>
      </c>
      <c r="Y10" s="28">
        <v>0.7453559924999299</v>
      </c>
      <c r="Z10" s="28">
        <v>4.166666666666667</v>
      </c>
      <c r="AA10" s="28">
        <v>0.68718427093627676</v>
      </c>
      <c r="AB10" s="28">
        <v>3</v>
      </c>
      <c r="AC10" s="28">
        <v>0.57735026918962573</v>
      </c>
      <c r="AD10" s="28">
        <v>3.7047619047619049</v>
      </c>
      <c r="AE10" s="28">
        <v>4.5633333333333335</v>
      </c>
      <c r="AF10" s="28">
        <v>4.3</v>
      </c>
      <c r="AG10" s="28"/>
      <c r="AH10" s="28">
        <f t="shared" si="2"/>
        <v>4.1893650793650794</v>
      </c>
      <c r="AI10" s="10"/>
      <c r="AJ10" s="21">
        <v>3.6279761904761907</v>
      </c>
      <c r="AK10" s="7">
        <v>0</v>
      </c>
      <c r="AL10" s="8">
        <f t="shared" si="3"/>
        <v>0</v>
      </c>
      <c r="AM10" s="7">
        <v>0</v>
      </c>
      <c r="AN10" s="8">
        <f t="shared" si="4"/>
        <v>0</v>
      </c>
      <c r="AO10" s="7">
        <v>5</v>
      </c>
      <c r="AP10" s="8">
        <f t="shared" si="5"/>
        <v>1</v>
      </c>
      <c r="AQ10" s="7">
        <v>0</v>
      </c>
      <c r="AR10" s="8">
        <f t="shared" si="6"/>
        <v>0</v>
      </c>
      <c r="AS10" s="7">
        <v>0</v>
      </c>
      <c r="AT10" s="8">
        <f t="shared" si="7"/>
        <v>0</v>
      </c>
      <c r="AU10" s="7">
        <v>5</v>
      </c>
      <c r="AV10" s="8">
        <f t="shared" si="8"/>
        <v>1</v>
      </c>
    </row>
    <row r="11" spans="1:48" ht="48" x14ac:dyDescent="0.2">
      <c r="A11" s="4" t="s">
        <v>11</v>
      </c>
      <c r="B11" s="4" t="s">
        <v>12</v>
      </c>
      <c r="C11" s="31">
        <v>15</v>
      </c>
      <c r="D11" s="31">
        <v>14</v>
      </c>
      <c r="E11" s="9">
        <f t="shared" si="0"/>
        <v>0.93333333333333335</v>
      </c>
      <c r="F11" s="25">
        <v>23</v>
      </c>
      <c r="G11" s="7">
        <v>23</v>
      </c>
      <c r="H11" s="7">
        <v>23</v>
      </c>
      <c r="I11" s="25">
        <v>23</v>
      </c>
      <c r="J11" s="9">
        <f t="shared" si="1"/>
        <v>1</v>
      </c>
      <c r="K11" s="7">
        <v>4</v>
      </c>
      <c r="L11" s="8">
        <f t="shared" si="9"/>
        <v>0.17391304347826086</v>
      </c>
      <c r="M11" s="7">
        <v>7</v>
      </c>
      <c r="N11" s="8">
        <f t="shared" si="10"/>
        <v>0.30434782608695654</v>
      </c>
      <c r="O11" s="30">
        <f t="shared" si="11"/>
        <v>0.49275362318840576</v>
      </c>
      <c r="P11" s="28">
        <v>4.5</v>
      </c>
      <c r="Q11" s="28">
        <v>0.5</v>
      </c>
      <c r="R11" s="28">
        <v>3.25</v>
      </c>
      <c r="S11" s="28">
        <v>1.0897247358851685</v>
      </c>
      <c r="T11" s="28">
        <v>3.75</v>
      </c>
      <c r="U11" s="28">
        <v>0.82915619758884995</v>
      </c>
      <c r="V11" s="28">
        <v>4.25</v>
      </c>
      <c r="W11" s="28">
        <v>0.82915619758884995</v>
      </c>
      <c r="X11" s="28">
        <v>4</v>
      </c>
      <c r="Y11" s="28">
        <v>1</v>
      </c>
      <c r="Z11" s="28">
        <v>4.25</v>
      </c>
      <c r="AA11" s="28">
        <v>0.82915619758884995</v>
      </c>
      <c r="AB11" s="28">
        <v>3.5</v>
      </c>
      <c r="AC11" s="28">
        <v>1.1180339887498949</v>
      </c>
      <c r="AD11" s="28">
        <v>3.9285714285714284</v>
      </c>
      <c r="AE11" s="28">
        <v>3.780914737436476</v>
      </c>
      <c r="AF11" s="28">
        <v>3.8301769740556928</v>
      </c>
      <c r="AG11" s="28">
        <v>3.5714285714285716</v>
      </c>
      <c r="AH11" s="28">
        <f t="shared" si="2"/>
        <v>3.7777729278730421</v>
      </c>
      <c r="AI11" s="10">
        <v>3.6702854269178031</v>
      </c>
      <c r="AJ11" s="21">
        <v>3.915045188220204</v>
      </c>
      <c r="AK11" s="7">
        <v>1</v>
      </c>
      <c r="AL11" s="8">
        <f t="shared" si="3"/>
        <v>7.1428571428571425E-2</v>
      </c>
      <c r="AM11" s="7">
        <v>3</v>
      </c>
      <c r="AN11" s="8">
        <f t="shared" si="4"/>
        <v>0.21428571428571427</v>
      </c>
      <c r="AO11" s="7">
        <v>10</v>
      </c>
      <c r="AP11" s="8">
        <f t="shared" si="5"/>
        <v>0.7142857142857143</v>
      </c>
      <c r="AQ11" s="7">
        <v>1</v>
      </c>
      <c r="AR11" s="8">
        <f t="shared" si="6"/>
        <v>7.1428571428571425E-2</v>
      </c>
      <c r="AS11" s="7">
        <v>4</v>
      </c>
      <c r="AT11" s="8">
        <f t="shared" si="7"/>
        <v>0.2857142857142857</v>
      </c>
      <c r="AU11" s="7">
        <v>9</v>
      </c>
      <c r="AV11" s="8">
        <f t="shared" si="8"/>
        <v>0.6428571428571429</v>
      </c>
    </row>
    <row r="12" spans="1:48" ht="24" x14ac:dyDescent="0.2">
      <c r="A12" s="4" t="s">
        <v>13</v>
      </c>
      <c r="B12" s="4" t="s">
        <v>69</v>
      </c>
      <c r="C12" s="31">
        <v>13</v>
      </c>
      <c r="D12" s="31">
        <v>12</v>
      </c>
      <c r="E12" s="9">
        <f t="shared" si="0"/>
        <v>0.92307692307692313</v>
      </c>
      <c r="F12" s="25">
        <v>22</v>
      </c>
      <c r="G12" s="7">
        <v>22</v>
      </c>
      <c r="H12" s="7">
        <v>5</v>
      </c>
      <c r="I12" s="25">
        <v>12</v>
      </c>
      <c r="J12" s="9">
        <f t="shared" si="1"/>
        <v>0.54545454545454541</v>
      </c>
      <c r="K12" s="7">
        <v>12</v>
      </c>
      <c r="L12" s="8">
        <f t="shared" si="9"/>
        <v>0.54545454545454541</v>
      </c>
      <c r="M12" s="7">
        <v>3</v>
      </c>
      <c r="N12" s="8">
        <f t="shared" si="10"/>
        <v>0.6</v>
      </c>
      <c r="O12" s="30">
        <f t="shared" si="11"/>
        <v>0.5636363636363636</v>
      </c>
      <c r="P12" s="28">
        <v>2.1666666666666665</v>
      </c>
      <c r="Q12" s="28">
        <v>0.89752746785575066</v>
      </c>
      <c r="R12" s="28">
        <v>2</v>
      </c>
      <c r="S12" s="28">
        <v>1.2247448713915889</v>
      </c>
      <c r="T12" s="28">
        <v>2.25</v>
      </c>
      <c r="U12" s="28">
        <v>0.92421137553411803</v>
      </c>
      <c r="V12" s="28">
        <v>2.25</v>
      </c>
      <c r="W12" s="28">
        <v>1.0897247358851685</v>
      </c>
      <c r="X12" s="28">
        <v>3.1666666666666665</v>
      </c>
      <c r="Y12" s="28">
        <v>0.79930525388545326</v>
      </c>
      <c r="Z12" s="28">
        <v>2.8333333333333335</v>
      </c>
      <c r="AA12" s="28">
        <v>0.89752746785575066</v>
      </c>
      <c r="AB12" s="28">
        <v>2.25</v>
      </c>
      <c r="AC12" s="28">
        <v>1.0103629710818451</v>
      </c>
      <c r="AD12" s="28">
        <v>2.4166666666666665</v>
      </c>
      <c r="AE12" s="28">
        <v>3.2062500000000003</v>
      </c>
      <c r="AF12" s="28">
        <v>3.2574915824915824</v>
      </c>
      <c r="AG12" s="28">
        <v>3</v>
      </c>
      <c r="AH12" s="28">
        <f t="shared" si="2"/>
        <v>2.9701020622895622</v>
      </c>
      <c r="AI12" s="10">
        <v>2.8909226190476192</v>
      </c>
      <c r="AJ12" s="21">
        <v>2.7730089111668064</v>
      </c>
      <c r="AK12" s="7">
        <v>1</v>
      </c>
      <c r="AL12" s="8">
        <f t="shared" si="3"/>
        <v>8.3333333333333329E-2</v>
      </c>
      <c r="AM12" s="7">
        <v>9</v>
      </c>
      <c r="AN12" s="8">
        <f t="shared" si="4"/>
        <v>0.75</v>
      </c>
      <c r="AO12" s="7">
        <v>2</v>
      </c>
      <c r="AP12" s="8">
        <f t="shared" si="5"/>
        <v>0.16666666666666666</v>
      </c>
      <c r="AQ12" s="7">
        <v>0</v>
      </c>
      <c r="AR12" s="8">
        <f t="shared" si="6"/>
        <v>0</v>
      </c>
      <c r="AS12" s="7">
        <v>10</v>
      </c>
      <c r="AT12" s="8">
        <f t="shared" si="7"/>
        <v>0.83333333333333337</v>
      </c>
      <c r="AU12" s="7">
        <v>2</v>
      </c>
      <c r="AV12" s="8">
        <f t="shared" si="8"/>
        <v>0.16666666666666666</v>
      </c>
    </row>
    <row r="13" spans="1:48" ht="24" x14ac:dyDescent="0.2">
      <c r="A13" s="4" t="s">
        <v>14</v>
      </c>
      <c r="B13" s="4" t="s">
        <v>15</v>
      </c>
      <c r="C13" s="31">
        <v>27</v>
      </c>
      <c r="D13" s="31">
        <v>5</v>
      </c>
      <c r="E13" s="9">
        <f t="shared" si="0"/>
        <v>0.18518518518518517</v>
      </c>
      <c r="F13" s="25">
        <v>8</v>
      </c>
      <c r="G13" s="7">
        <v>8</v>
      </c>
      <c r="H13" s="7">
        <v>8</v>
      </c>
      <c r="I13" s="25">
        <v>1</v>
      </c>
      <c r="J13" s="9" t="s">
        <v>146</v>
      </c>
      <c r="K13" s="7">
        <v>3</v>
      </c>
      <c r="L13" s="8">
        <f t="shared" si="9"/>
        <v>0.375</v>
      </c>
      <c r="M13" s="7">
        <v>2</v>
      </c>
      <c r="N13" s="8">
        <f t="shared" si="10"/>
        <v>0.25</v>
      </c>
      <c r="O13" s="30">
        <f>AVERAGE(L13,N13)</f>
        <v>0.3125</v>
      </c>
      <c r="P13" s="28">
        <v>2.6666666666666665</v>
      </c>
      <c r="Q13" s="28">
        <v>0.47140452079103168</v>
      </c>
      <c r="R13" s="28">
        <v>3.3333333333333335</v>
      </c>
      <c r="S13" s="28">
        <v>0.94280904158206336</v>
      </c>
      <c r="T13" s="28">
        <v>4</v>
      </c>
      <c r="U13" s="28">
        <v>0.81649658092772603</v>
      </c>
      <c r="V13" s="28">
        <v>4.333333333333333</v>
      </c>
      <c r="W13" s="28">
        <v>0.47140452079103168</v>
      </c>
      <c r="X13" s="28">
        <v>4</v>
      </c>
      <c r="Y13" s="28">
        <v>0.81649658092772603</v>
      </c>
      <c r="Z13" s="28">
        <v>4.333333333333333</v>
      </c>
      <c r="AA13" s="28">
        <v>0.47140452079103168</v>
      </c>
      <c r="AB13" s="28">
        <v>3</v>
      </c>
      <c r="AC13" s="28">
        <v>0.81649658092772603</v>
      </c>
      <c r="AD13" s="28">
        <v>3.6666666666666665</v>
      </c>
      <c r="AE13" s="28">
        <v>4.5</v>
      </c>
      <c r="AF13" s="28">
        <v>4.0999999999999996</v>
      </c>
      <c r="AG13" s="28">
        <v>2</v>
      </c>
      <c r="AH13" s="28">
        <f t="shared" si="2"/>
        <v>3.5666666666666664</v>
      </c>
      <c r="AI13" s="10">
        <v>2.3656084656084655</v>
      </c>
      <c r="AJ13" s="21">
        <v>3.0613095238095238</v>
      </c>
      <c r="AK13" s="7">
        <v>0</v>
      </c>
      <c r="AL13" s="8">
        <f t="shared" si="3"/>
        <v>0</v>
      </c>
      <c r="AM13" s="7">
        <v>0</v>
      </c>
      <c r="AN13" s="8">
        <f t="shared" si="4"/>
        <v>0</v>
      </c>
      <c r="AO13" s="7">
        <v>5</v>
      </c>
      <c r="AP13" s="8">
        <f t="shared" si="5"/>
        <v>1</v>
      </c>
      <c r="AQ13" s="7">
        <v>0</v>
      </c>
      <c r="AR13" s="8">
        <f t="shared" si="6"/>
        <v>0</v>
      </c>
      <c r="AS13" s="7">
        <v>0</v>
      </c>
      <c r="AT13" s="8">
        <f t="shared" si="7"/>
        <v>0</v>
      </c>
      <c r="AU13" s="7">
        <v>5</v>
      </c>
      <c r="AV13" s="8">
        <f t="shared" si="8"/>
        <v>1</v>
      </c>
    </row>
    <row r="14" spans="1:48" ht="24" x14ac:dyDescent="0.2">
      <c r="A14" s="4" t="s">
        <v>16</v>
      </c>
      <c r="B14" s="4" t="s">
        <v>17</v>
      </c>
      <c r="C14" s="31">
        <v>14</v>
      </c>
      <c r="D14" s="31">
        <v>11</v>
      </c>
      <c r="E14" s="9">
        <f t="shared" si="0"/>
        <v>0.7857142857142857</v>
      </c>
      <c r="F14" s="25">
        <v>10</v>
      </c>
      <c r="G14" s="7">
        <v>11</v>
      </c>
      <c r="H14" s="7">
        <v>6</v>
      </c>
      <c r="I14" s="25">
        <v>7</v>
      </c>
      <c r="J14" s="9">
        <f t="shared" si="1"/>
        <v>0.7</v>
      </c>
      <c r="K14" s="7">
        <v>5</v>
      </c>
      <c r="L14" s="8">
        <f t="shared" si="9"/>
        <v>0.45454545454545453</v>
      </c>
      <c r="M14" s="7">
        <v>2</v>
      </c>
      <c r="N14" s="8">
        <f t="shared" si="10"/>
        <v>0.33333333333333331</v>
      </c>
      <c r="O14" s="30">
        <f t="shared" si="11"/>
        <v>0.49595959595959593</v>
      </c>
      <c r="P14" s="28">
        <v>3.8</v>
      </c>
      <c r="Q14" s="28">
        <v>0.9797958971132712</v>
      </c>
      <c r="R14" s="28">
        <v>3.2</v>
      </c>
      <c r="S14" s="28">
        <v>1.1661903789690602</v>
      </c>
      <c r="T14" s="28">
        <v>3.8</v>
      </c>
      <c r="U14" s="28">
        <v>0.74833147735478833</v>
      </c>
      <c r="V14" s="28">
        <v>3.4</v>
      </c>
      <c r="W14" s="28">
        <v>1.3564659966250536</v>
      </c>
      <c r="X14" s="28">
        <v>3.8</v>
      </c>
      <c r="Y14" s="28">
        <v>0.74833147735478833</v>
      </c>
      <c r="Z14" s="28">
        <v>3.5</v>
      </c>
      <c r="AA14" s="28">
        <v>1.1180339887498949</v>
      </c>
      <c r="AB14" s="28">
        <v>2</v>
      </c>
      <c r="AC14" s="28">
        <v>0.81649658092772603</v>
      </c>
      <c r="AD14" s="28">
        <v>3.3571428571428572</v>
      </c>
      <c r="AE14" s="28">
        <v>4.0712121212121213</v>
      </c>
      <c r="AF14" s="28">
        <v>4.081818181818182</v>
      </c>
      <c r="AG14" s="28">
        <v>4.5</v>
      </c>
      <c r="AH14" s="28">
        <f t="shared" si="2"/>
        <v>4.00254329004329</v>
      </c>
      <c r="AI14" s="10">
        <v>4.2470734126984127</v>
      </c>
      <c r="AJ14" s="21">
        <v>3.0191449461140381</v>
      </c>
      <c r="AK14" s="7">
        <v>0</v>
      </c>
      <c r="AL14" s="8">
        <f t="shared" si="3"/>
        <v>0</v>
      </c>
      <c r="AM14" s="7">
        <v>1</v>
      </c>
      <c r="AN14" s="8">
        <f t="shared" si="4"/>
        <v>9.0909090909090912E-2</v>
      </c>
      <c r="AO14" s="7">
        <v>10</v>
      </c>
      <c r="AP14" s="8">
        <f t="shared" si="5"/>
        <v>0.90909090909090906</v>
      </c>
      <c r="AQ14" s="7">
        <v>0</v>
      </c>
      <c r="AR14" s="8">
        <f t="shared" si="6"/>
        <v>0</v>
      </c>
      <c r="AS14" s="7">
        <v>1</v>
      </c>
      <c r="AT14" s="8">
        <f t="shared" si="7"/>
        <v>9.0909090909090912E-2</v>
      </c>
      <c r="AU14" s="7">
        <v>10</v>
      </c>
      <c r="AV14" s="8">
        <f t="shared" si="8"/>
        <v>0.90909090909090906</v>
      </c>
    </row>
    <row r="15" spans="1:48" x14ac:dyDescent="0.2">
      <c r="A15" s="4" t="s">
        <v>132</v>
      </c>
      <c r="B15" s="4" t="s">
        <v>123</v>
      </c>
      <c r="C15" s="31">
        <v>22</v>
      </c>
      <c r="D15" s="31">
        <v>8</v>
      </c>
      <c r="E15" s="9">
        <f t="shared" si="0"/>
        <v>0.36363636363636365</v>
      </c>
      <c r="F15" s="25"/>
      <c r="G15" s="7">
        <v>19</v>
      </c>
      <c r="H15" s="7"/>
      <c r="I15" s="25"/>
      <c r="J15" s="9"/>
      <c r="K15" s="7">
        <v>17</v>
      </c>
      <c r="L15" s="8">
        <f t="shared" si="9"/>
        <v>0.89473684210526316</v>
      </c>
      <c r="M15" s="7" t="s">
        <v>146</v>
      </c>
      <c r="N15" s="8"/>
      <c r="O15" s="30">
        <f t="shared" si="11"/>
        <v>0.89473684210526316</v>
      </c>
      <c r="P15" s="28">
        <v>2.5</v>
      </c>
      <c r="Q15" s="28">
        <v>1.2247448713915889</v>
      </c>
      <c r="R15" s="28">
        <v>2.1875</v>
      </c>
      <c r="S15" s="28">
        <v>0.88167099872911781</v>
      </c>
      <c r="T15" s="28">
        <v>2.4705882352941178</v>
      </c>
      <c r="U15" s="28">
        <v>1.2422771812907574</v>
      </c>
      <c r="V15" s="28">
        <v>2.1176470588235294</v>
      </c>
      <c r="W15" s="28">
        <v>1.1314931800983143</v>
      </c>
      <c r="X15" s="28">
        <v>2.9411764705882355</v>
      </c>
      <c r="Y15" s="28">
        <v>0.72522517681987952</v>
      </c>
      <c r="Z15" s="28">
        <v>2.7058823529411766</v>
      </c>
      <c r="AA15" s="28">
        <v>1.0718157151934469</v>
      </c>
      <c r="AB15" s="28">
        <v>1.6470588235294117</v>
      </c>
      <c r="AC15" s="28">
        <v>1.0814574300500139</v>
      </c>
      <c r="AD15" s="28">
        <v>2.367121848739496</v>
      </c>
      <c r="AE15" s="28">
        <v>3.0053624480095071</v>
      </c>
      <c r="AF15" s="28">
        <v>2.7272755124777177</v>
      </c>
      <c r="AG15" s="28"/>
      <c r="AH15" s="28">
        <f t="shared" si="2"/>
        <v>2.6999199364089073</v>
      </c>
      <c r="AI15" s="10"/>
      <c r="AJ15" s="21"/>
      <c r="AK15" s="7">
        <v>1</v>
      </c>
      <c r="AL15" s="8">
        <f t="shared" si="3"/>
        <v>0.125</v>
      </c>
      <c r="AM15" s="7">
        <v>5</v>
      </c>
      <c r="AN15" s="8">
        <f t="shared" si="4"/>
        <v>0.625</v>
      </c>
      <c r="AO15" s="7">
        <v>2</v>
      </c>
      <c r="AP15" s="8">
        <f t="shared" si="5"/>
        <v>0.25</v>
      </c>
      <c r="AQ15" s="7">
        <v>3</v>
      </c>
      <c r="AR15" s="8">
        <f t="shared" si="6"/>
        <v>0.375</v>
      </c>
      <c r="AS15" s="7">
        <v>4</v>
      </c>
      <c r="AT15" s="8">
        <f t="shared" si="7"/>
        <v>0.5</v>
      </c>
      <c r="AU15" s="7">
        <v>1</v>
      </c>
      <c r="AV15" s="8">
        <f t="shared" si="8"/>
        <v>0.125</v>
      </c>
    </row>
    <row r="16" spans="1:48" ht="36" x14ac:dyDescent="0.2">
      <c r="A16" s="4" t="s">
        <v>102</v>
      </c>
      <c r="B16" s="4" t="s">
        <v>103</v>
      </c>
      <c r="C16" s="31">
        <v>22</v>
      </c>
      <c r="D16" s="31">
        <v>17</v>
      </c>
      <c r="E16" s="9">
        <f t="shared" si="0"/>
        <v>0.77272727272727271</v>
      </c>
      <c r="F16" s="25">
        <v>7</v>
      </c>
      <c r="G16" s="7">
        <v>7</v>
      </c>
      <c r="H16" s="7">
        <v>7</v>
      </c>
      <c r="I16" s="25">
        <v>7</v>
      </c>
      <c r="J16" s="9">
        <f t="shared" si="1"/>
        <v>1</v>
      </c>
      <c r="K16" s="7">
        <v>7</v>
      </c>
      <c r="L16" s="8">
        <f t="shared" si="9"/>
        <v>1</v>
      </c>
      <c r="M16" s="7">
        <v>4</v>
      </c>
      <c r="N16" s="8">
        <f t="shared" si="10"/>
        <v>0.5714285714285714</v>
      </c>
      <c r="O16" s="30">
        <f t="shared" si="11"/>
        <v>0.8571428571428571</v>
      </c>
      <c r="P16" s="28">
        <v>3.1666666666666665</v>
      </c>
      <c r="Q16" s="28">
        <v>1.2133516482134197</v>
      </c>
      <c r="R16" s="28">
        <v>2.8571428571428572</v>
      </c>
      <c r="S16" s="28">
        <v>1.3552618543578769</v>
      </c>
      <c r="T16" s="28">
        <v>3.4285714285714284</v>
      </c>
      <c r="U16" s="28">
        <v>1.3997084244475304</v>
      </c>
      <c r="V16" s="28">
        <v>3.3333333333333335</v>
      </c>
      <c r="W16" s="28">
        <v>1.4907119849998598</v>
      </c>
      <c r="X16" s="28">
        <v>4.1428571428571432</v>
      </c>
      <c r="Y16" s="28">
        <v>0.63887656499993994</v>
      </c>
      <c r="Z16" s="28">
        <v>4.1428571428571432</v>
      </c>
      <c r="AA16" s="28">
        <v>0.63887656499993994</v>
      </c>
      <c r="AB16" s="28">
        <v>2.8571428571428572</v>
      </c>
      <c r="AC16" s="28">
        <v>1.5518257844571737</v>
      </c>
      <c r="AD16" s="28">
        <v>3.4183673469387759</v>
      </c>
      <c r="AE16" s="28">
        <v>3.7647058823529407</v>
      </c>
      <c r="AF16" s="28">
        <v>3.6694677871148462</v>
      </c>
      <c r="AG16" s="28">
        <v>4.25</v>
      </c>
      <c r="AH16" s="28">
        <f t="shared" si="2"/>
        <v>3.7756352541016405</v>
      </c>
      <c r="AI16" s="10">
        <v>3.8088095238095239</v>
      </c>
      <c r="AJ16" s="21"/>
      <c r="AK16" s="7">
        <v>1</v>
      </c>
      <c r="AL16" s="8">
        <f t="shared" si="3"/>
        <v>5.8823529411764705E-2</v>
      </c>
      <c r="AM16" s="7">
        <v>5</v>
      </c>
      <c r="AN16" s="8">
        <f t="shared" si="4"/>
        <v>0.29411764705882354</v>
      </c>
      <c r="AO16" s="7">
        <v>11</v>
      </c>
      <c r="AP16" s="8">
        <f t="shared" si="5"/>
        <v>0.6470588235294118</v>
      </c>
      <c r="AQ16" s="7">
        <v>1</v>
      </c>
      <c r="AR16" s="8">
        <f t="shared" si="6"/>
        <v>5.8823529411764705E-2</v>
      </c>
      <c r="AS16" s="7">
        <v>6</v>
      </c>
      <c r="AT16" s="8">
        <f t="shared" si="7"/>
        <v>0.35294117647058826</v>
      </c>
      <c r="AU16" s="7">
        <v>10</v>
      </c>
      <c r="AV16" s="8">
        <f t="shared" si="8"/>
        <v>0.58823529411764708</v>
      </c>
    </row>
    <row r="17" spans="1:48" ht="36" x14ac:dyDescent="0.2">
      <c r="A17" s="4" t="s">
        <v>18</v>
      </c>
      <c r="B17" s="4" t="s">
        <v>19</v>
      </c>
      <c r="C17" s="31">
        <v>5</v>
      </c>
      <c r="D17" s="31">
        <v>5</v>
      </c>
      <c r="E17" s="9">
        <f t="shared" si="0"/>
        <v>1</v>
      </c>
      <c r="F17" s="25">
        <v>6</v>
      </c>
      <c r="G17" s="7">
        <v>6</v>
      </c>
      <c r="H17" s="7">
        <v>6</v>
      </c>
      <c r="I17" s="25">
        <v>5</v>
      </c>
      <c r="J17" s="9">
        <f t="shared" si="1"/>
        <v>0.83333333333333337</v>
      </c>
      <c r="K17" s="7">
        <v>5</v>
      </c>
      <c r="L17" s="8">
        <f t="shared" si="9"/>
        <v>0.83333333333333337</v>
      </c>
      <c r="M17" s="52">
        <v>1</v>
      </c>
      <c r="N17" s="8"/>
      <c r="O17" s="30" t="s">
        <v>146</v>
      </c>
      <c r="P17" s="28">
        <v>3.4</v>
      </c>
      <c r="Q17" s="28">
        <v>1.2</v>
      </c>
      <c r="R17" s="28">
        <v>3.6</v>
      </c>
      <c r="S17" s="28">
        <v>1.019803902718557</v>
      </c>
      <c r="T17" s="28">
        <v>3.6</v>
      </c>
      <c r="U17" s="28">
        <v>1.019803902718557</v>
      </c>
      <c r="V17" s="28">
        <v>3.2</v>
      </c>
      <c r="W17" s="28">
        <v>0.9797958971132712</v>
      </c>
      <c r="X17" s="28">
        <v>3.6</v>
      </c>
      <c r="Y17" s="28">
        <v>0.8</v>
      </c>
      <c r="Z17" s="28">
        <v>4.4000000000000004</v>
      </c>
      <c r="AA17" s="28">
        <v>0.4898979485566356</v>
      </c>
      <c r="AB17" s="28">
        <v>3.8</v>
      </c>
      <c r="AC17" s="28">
        <v>1.1661903789690602</v>
      </c>
      <c r="AD17" s="28">
        <v>3.6571428571428579</v>
      </c>
      <c r="AE17" s="28">
        <v>4.2633333333333336</v>
      </c>
      <c r="AF17" s="28">
        <v>4.24</v>
      </c>
      <c r="AG17" s="28"/>
      <c r="AH17" s="28">
        <f t="shared" si="2"/>
        <v>4.0534920634920644</v>
      </c>
      <c r="AI17" s="10">
        <v>2.961904761904762</v>
      </c>
      <c r="AJ17" s="21">
        <v>4.7056277056277063</v>
      </c>
      <c r="AK17" s="7">
        <v>0</v>
      </c>
      <c r="AL17" s="8">
        <f t="shared" si="3"/>
        <v>0</v>
      </c>
      <c r="AM17" s="7">
        <v>1</v>
      </c>
      <c r="AN17" s="8">
        <f t="shared" si="4"/>
        <v>0.2</v>
      </c>
      <c r="AO17" s="7">
        <v>4</v>
      </c>
      <c r="AP17" s="8">
        <f t="shared" si="5"/>
        <v>0.8</v>
      </c>
      <c r="AQ17" s="7">
        <v>0</v>
      </c>
      <c r="AR17" s="8">
        <f t="shared" si="6"/>
        <v>0</v>
      </c>
      <c r="AS17" s="7">
        <v>0</v>
      </c>
      <c r="AT17" s="8">
        <f t="shared" si="7"/>
        <v>0</v>
      </c>
      <c r="AU17" s="7">
        <v>5</v>
      </c>
      <c r="AV17" s="8">
        <f t="shared" si="8"/>
        <v>1</v>
      </c>
    </row>
    <row r="18" spans="1:48" ht="60" x14ac:dyDescent="0.2">
      <c r="A18" s="6" t="s">
        <v>133</v>
      </c>
      <c r="B18" s="1" t="s">
        <v>124</v>
      </c>
      <c r="C18" s="31">
        <v>14</v>
      </c>
      <c r="D18" s="31">
        <v>14</v>
      </c>
      <c r="E18" s="9">
        <f t="shared" si="0"/>
        <v>1</v>
      </c>
      <c r="F18" s="25">
        <v>13</v>
      </c>
      <c r="G18" s="7">
        <v>13</v>
      </c>
      <c r="H18" s="7">
        <v>13</v>
      </c>
      <c r="I18" s="25">
        <v>12</v>
      </c>
      <c r="J18" s="9">
        <f t="shared" si="1"/>
        <v>0.92307692307692313</v>
      </c>
      <c r="K18" s="7">
        <v>8</v>
      </c>
      <c r="L18" s="8">
        <f t="shared" si="9"/>
        <v>0.61538461538461542</v>
      </c>
      <c r="M18" s="7">
        <v>4</v>
      </c>
      <c r="N18" s="8">
        <f t="shared" si="10"/>
        <v>0.30769230769230771</v>
      </c>
      <c r="O18" s="30">
        <f t="shared" si="11"/>
        <v>0.61538461538461542</v>
      </c>
      <c r="P18" s="28">
        <v>3.875</v>
      </c>
      <c r="Q18" s="28">
        <v>0.92702481088695787</v>
      </c>
      <c r="R18" s="28">
        <v>1.75</v>
      </c>
      <c r="S18" s="28">
        <v>0.96824583655185426</v>
      </c>
      <c r="T18" s="28">
        <v>3.125</v>
      </c>
      <c r="U18" s="28">
        <v>0.92702481088695787</v>
      </c>
      <c r="V18" s="28">
        <v>3.25</v>
      </c>
      <c r="W18" s="28">
        <v>1.3919410907075054</v>
      </c>
      <c r="X18" s="28">
        <v>3.5</v>
      </c>
      <c r="Y18" s="28">
        <v>1.1180339887498949</v>
      </c>
      <c r="Z18" s="28">
        <v>3.875</v>
      </c>
      <c r="AA18" s="28">
        <v>1.2686114456365274</v>
      </c>
      <c r="AB18" s="28">
        <v>2.125</v>
      </c>
      <c r="AC18" s="28">
        <v>1.2686114456365274</v>
      </c>
      <c r="AD18" s="28">
        <v>3.0714285714285716</v>
      </c>
      <c r="AE18" s="28">
        <v>3.8214285714285716</v>
      </c>
      <c r="AF18" s="28">
        <v>3.7023809523809521</v>
      </c>
      <c r="AG18" s="28">
        <v>4</v>
      </c>
      <c r="AH18" s="28">
        <f t="shared" si="2"/>
        <v>3.6488095238095237</v>
      </c>
      <c r="AI18" s="10"/>
      <c r="AJ18" s="21"/>
      <c r="AK18" s="7">
        <v>1</v>
      </c>
      <c r="AL18" s="8">
        <f t="shared" si="3"/>
        <v>7.1428571428571425E-2</v>
      </c>
      <c r="AM18" s="7">
        <v>5</v>
      </c>
      <c r="AN18" s="8">
        <f t="shared" si="4"/>
        <v>0.35714285714285715</v>
      </c>
      <c r="AO18" s="7">
        <v>8</v>
      </c>
      <c r="AP18" s="8">
        <f t="shared" si="5"/>
        <v>0.5714285714285714</v>
      </c>
      <c r="AQ18" s="7">
        <v>1</v>
      </c>
      <c r="AR18" s="8">
        <f t="shared" si="6"/>
        <v>7.1428571428571425E-2</v>
      </c>
      <c r="AS18" s="7">
        <v>5</v>
      </c>
      <c r="AT18" s="8">
        <f t="shared" si="7"/>
        <v>0.35714285714285715</v>
      </c>
      <c r="AU18" s="7">
        <v>8</v>
      </c>
      <c r="AV18" s="8">
        <f t="shared" si="8"/>
        <v>0.5714285714285714</v>
      </c>
    </row>
    <row r="19" spans="1:48" x14ac:dyDescent="0.2">
      <c r="A19" s="4" t="s">
        <v>104</v>
      </c>
      <c r="B19" s="4" t="s">
        <v>105</v>
      </c>
      <c r="C19" s="31">
        <v>9</v>
      </c>
      <c r="D19" s="31">
        <v>9</v>
      </c>
      <c r="E19" s="9">
        <f t="shared" si="0"/>
        <v>1</v>
      </c>
      <c r="F19" s="25">
        <v>23</v>
      </c>
      <c r="G19" s="7">
        <v>23</v>
      </c>
      <c r="H19" s="7">
        <v>23</v>
      </c>
      <c r="I19" s="25">
        <v>14</v>
      </c>
      <c r="J19" s="9">
        <f t="shared" si="1"/>
        <v>0.60869565217391308</v>
      </c>
      <c r="K19" s="7">
        <v>16</v>
      </c>
      <c r="L19" s="8">
        <f t="shared" si="9"/>
        <v>0.69565217391304346</v>
      </c>
      <c r="M19" s="7">
        <v>6</v>
      </c>
      <c r="N19" s="8">
        <f t="shared" si="10"/>
        <v>0.2608695652173913</v>
      </c>
      <c r="O19" s="30">
        <f t="shared" si="11"/>
        <v>0.52173913043478259</v>
      </c>
      <c r="P19" s="28">
        <v>3.5333333333333332</v>
      </c>
      <c r="Q19" s="28">
        <v>0.80553639823963807</v>
      </c>
      <c r="R19" s="28">
        <v>3.8</v>
      </c>
      <c r="S19" s="28">
        <v>1.0456258094238748</v>
      </c>
      <c r="T19" s="28">
        <v>2.8666666666666667</v>
      </c>
      <c r="U19" s="28">
        <v>1.3597385369580759</v>
      </c>
      <c r="V19" s="28">
        <v>3.1333333333333333</v>
      </c>
      <c r="W19" s="28">
        <v>1.2578641509408806</v>
      </c>
      <c r="X19" s="28">
        <v>3.375</v>
      </c>
      <c r="Y19" s="28">
        <v>0.99215674164922152</v>
      </c>
      <c r="Z19" s="28">
        <v>2.9375</v>
      </c>
      <c r="AA19" s="28">
        <v>1.2975337182516684</v>
      </c>
      <c r="AB19" s="28">
        <v>3.0625</v>
      </c>
      <c r="AC19" s="28">
        <v>1.1439378261076953</v>
      </c>
      <c r="AD19" s="28">
        <v>3.2440476190476191</v>
      </c>
      <c r="AE19" s="28">
        <v>3.7079365079365081</v>
      </c>
      <c r="AF19" s="28">
        <v>3.6332519332519331</v>
      </c>
      <c r="AG19" s="28">
        <v>3.1666666666666665</v>
      </c>
      <c r="AH19" s="28">
        <f t="shared" si="2"/>
        <v>3.4379756817256815</v>
      </c>
      <c r="AI19" s="10">
        <v>2.8830357142857141</v>
      </c>
      <c r="AJ19" s="21"/>
      <c r="AK19" s="7">
        <v>0</v>
      </c>
      <c r="AL19" s="8">
        <f t="shared" si="3"/>
        <v>0</v>
      </c>
      <c r="AM19" s="7">
        <v>3</v>
      </c>
      <c r="AN19" s="8">
        <f t="shared" si="4"/>
        <v>0.33333333333333331</v>
      </c>
      <c r="AO19" s="7">
        <v>6</v>
      </c>
      <c r="AP19" s="8">
        <f t="shared" si="5"/>
        <v>0.66666666666666663</v>
      </c>
      <c r="AQ19" s="7">
        <v>0</v>
      </c>
      <c r="AR19" s="8">
        <f t="shared" si="6"/>
        <v>0</v>
      </c>
      <c r="AS19" s="7">
        <v>4</v>
      </c>
      <c r="AT19" s="8">
        <f t="shared" si="7"/>
        <v>0.44444444444444442</v>
      </c>
      <c r="AU19" s="7">
        <v>5</v>
      </c>
      <c r="AV19" s="8">
        <f t="shared" si="8"/>
        <v>0.55555555555555558</v>
      </c>
    </row>
    <row r="20" spans="1:48" ht="24" x14ac:dyDescent="0.2">
      <c r="A20" s="4" t="s">
        <v>106</v>
      </c>
      <c r="B20" s="4" t="s">
        <v>70</v>
      </c>
      <c r="C20" s="31">
        <v>32</v>
      </c>
      <c r="D20" s="31">
        <v>21</v>
      </c>
      <c r="E20" s="9">
        <f t="shared" si="0"/>
        <v>0.65625</v>
      </c>
      <c r="F20" s="25">
        <v>10</v>
      </c>
      <c r="G20" s="7">
        <v>10</v>
      </c>
      <c r="H20" s="7">
        <v>10</v>
      </c>
      <c r="I20" s="25">
        <v>7</v>
      </c>
      <c r="J20" s="9">
        <f t="shared" si="1"/>
        <v>0.7</v>
      </c>
      <c r="K20" s="7">
        <v>5</v>
      </c>
      <c r="L20" s="8">
        <f t="shared" si="9"/>
        <v>0.5</v>
      </c>
      <c r="M20" s="7">
        <v>3</v>
      </c>
      <c r="N20" s="8">
        <f t="shared" si="10"/>
        <v>0.3</v>
      </c>
      <c r="O20" s="30">
        <f t="shared" si="11"/>
        <v>0.5</v>
      </c>
      <c r="P20" s="28">
        <v>2.4</v>
      </c>
      <c r="Q20" s="28">
        <v>1.4966629547095767</v>
      </c>
      <c r="R20" s="28">
        <v>2</v>
      </c>
      <c r="S20" s="28">
        <v>1.2649110640673518</v>
      </c>
      <c r="T20" s="28">
        <v>3.8</v>
      </c>
      <c r="U20" s="28">
        <v>0.4</v>
      </c>
      <c r="V20" s="28">
        <v>3</v>
      </c>
      <c r="W20" s="28">
        <v>0.63245553203367588</v>
      </c>
      <c r="X20" s="28">
        <v>3.25</v>
      </c>
      <c r="Y20" s="28">
        <v>1.299038105676658</v>
      </c>
      <c r="Z20" s="28">
        <v>3.75</v>
      </c>
      <c r="AA20" s="28">
        <v>1.0897247358851685</v>
      </c>
      <c r="AB20" s="28">
        <v>1.6</v>
      </c>
      <c r="AC20" s="28">
        <v>1.019803902718557</v>
      </c>
      <c r="AD20" s="28">
        <v>2.8285714285714287</v>
      </c>
      <c r="AE20" s="28">
        <v>3.5373376623376629</v>
      </c>
      <c r="AF20" s="28">
        <v>3.1295454545454544</v>
      </c>
      <c r="AG20" s="28">
        <v>4.666666666666667</v>
      </c>
      <c r="AH20" s="28">
        <f t="shared" si="2"/>
        <v>3.5405303030303035</v>
      </c>
      <c r="AI20" s="10">
        <v>3.7337499999999997</v>
      </c>
      <c r="AJ20" s="21"/>
      <c r="AK20" s="7">
        <v>2</v>
      </c>
      <c r="AL20" s="8">
        <f t="shared" si="3"/>
        <v>9.5238095238095233E-2</v>
      </c>
      <c r="AM20" s="7">
        <v>7</v>
      </c>
      <c r="AN20" s="8">
        <f t="shared" si="4"/>
        <v>0.33333333333333331</v>
      </c>
      <c r="AO20" s="7">
        <v>12</v>
      </c>
      <c r="AP20" s="8">
        <f t="shared" si="5"/>
        <v>0.5714285714285714</v>
      </c>
      <c r="AQ20" s="7">
        <v>2</v>
      </c>
      <c r="AR20" s="8">
        <f t="shared" si="6"/>
        <v>9.5238095238095233E-2</v>
      </c>
      <c r="AS20" s="7">
        <v>8</v>
      </c>
      <c r="AT20" s="8">
        <f t="shared" si="7"/>
        <v>0.38095238095238093</v>
      </c>
      <c r="AU20" s="7">
        <v>11</v>
      </c>
      <c r="AV20" s="8">
        <f t="shared" si="8"/>
        <v>0.52380952380952384</v>
      </c>
    </row>
    <row r="21" spans="1:48" ht="48" x14ac:dyDescent="0.2">
      <c r="A21" s="4" t="s">
        <v>20</v>
      </c>
      <c r="B21" s="4" t="s">
        <v>21</v>
      </c>
      <c r="C21" s="31">
        <v>15</v>
      </c>
      <c r="D21" s="31">
        <v>12</v>
      </c>
      <c r="E21" s="9">
        <f t="shared" si="0"/>
        <v>0.8</v>
      </c>
      <c r="F21" s="25">
        <v>4</v>
      </c>
      <c r="G21" s="7">
        <v>4</v>
      </c>
      <c r="H21" s="7">
        <v>4</v>
      </c>
      <c r="I21" s="25">
        <v>3</v>
      </c>
      <c r="J21" s="9">
        <f t="shared" si="1"/>
        <v>0.75</v>
      </c>
      <c r="K21" s="7">
        <v>4</v>
      </c>
      <c r="L21" s="8">
        <f t="shared" si="9"/>
        <v>1</v>
      </c>
      <c r="M21" s="52">
        <v>1</v>
      </c>
      <c r="N21" s="8"/>
      <c r="O21" s="30" t="s">
        <v>146</v>
      </c>
      <c r="P21" s="28">
        <v>4.25</v>
      </c>
      <c r="Q21" s="28">
        <v>0.82915619758884995</v>
      </c>
      <c r="R21" s="28">
        <v>3.5</v>
      </c>
      <c r="S21" s="28">
        <v>1.1180339887498949</v>
      </c>
      <c r="T21" s="28">
        <v>4</v>
      </c>
      <c r="U21" s="28">
        <v>0.70710678118654757</v>
      </c>
      <c r="V21" s="28">
        <v>4.25</v>
      </c>
      <c r="W21" s="28">
        <v>0.4330127018922193</v>
      </c>
      <c r="X21" s="28">
        <v>4.25</v>
      </c>
      <c r="Y21" s="28">
        <v>0.82915619758884995</v>
      </c>
      <c r="Z21" s="28">
        <v>4.25</v>
      </c>
      <c r="AA21" s="28">
        <v>0.82915619758884995</v>
      </c>
      <c r="AB21" s="28">
        <v>3.5</v>
      </c>
      <c r="AC21" s="28">
        <v>0.8660254037844386</v>
      </c>
      <c r="AD21" s="28">
        <v>4</v>
      </c>
      <c r="AE21" s="28">
        <v>3.8928571428571423</v>
      </c>
      <c r="AF21" s="28">
        <v>3.839285714285714</v>
      </c>
      <c r="AG21" s="28"/>
      <c r="AH21" s="28">
        <f t="shared" si="2"/>
        <v>3.9107142857142851</v>
      </c>
      <c r="AI21" s="10">
        <v>4.6110119047619049</v>
      </c>
      <c r="AJ21" s="21">
        <v>3.9030732860520096</v>
      </c>
      <c r="AK21" s="7">
        <v>0</v>
      </c>
      <c r="AL21" s="8">
        <f t="shared" si="3"/>
        <v>0</v>
      </c>
      <c r="AM21" s="7">
        <v>4</v>
      </c>
      <c r="AN21" s="8">
        <f t="shared" si="4"/>
        <v>0.33333333333333331</v>
      </c>
      <c r="AO21" s="7">
        <v>8</v>
      </c>
      <c r="AP21" s="8">
        <f t="shared" si="5"/>
        <v>0.66666666666666663</v>
      </c>
      <c r="AQ21" s="7">
        <v>0</v>
      </c>
      <c r="AR21" s="8">
        <f t="shared" si="6"/>
        <v>0</v>
      </c>
      <c r="AS21" s="7">
        <v>5</v>
      </c>
      <c r="AT21" s="8">
        <f t="shared" si="7"/>
        <v>0.41666666666666669</v>
      </c>
      <c r="AU21" s="7">
        <v>7</v>
      </c>
      <c r="AV21" s="8">
        <f t="shared" si="8"/>
        <v>0.58333333333333337</v>
      </c>
    </row>
    <row r="22" spans="1:48" ht="36" x14ac:dyDescent="0.2">
      <c r="A22" s="4" t="s">
        <v>116</v>
      </c>
      <c r="B22" s="4" t="s">
        <v>107</v>
      </c>
      <c r="C22" s="31">
        <v>13</v>
      </c>
      <c r="D22" s="31">
        <v>7</v>
      </c>
      <c r="E22" s="9">
        <f t="shared" si="0"/>
        <v>0.53846153846153844</v>
      </c>
      <c r="F22" s="25">
        <v>13</v>
      </c>
      <c r="G22" s="7">
        <v>13</v>
      </c>
      <c r="H22" s="7">
        <v>13</v>
      </c>
      <c r="I22" s="26">
        <v>1</v>
      </c>
      <c r="J22" s="9" t="s">
        <v>146</v>
      </c>
      <c r="K22" s="7">
        <v>3</v>
      </c>
      <c r="L22" s="8">
        <f t="shared" si="9"/>
        <v>0.23076923076923078</v>
      </c>
      <c r="M22" s="7">
        <v>6</v>
      </c>
      <c r="N22" s="8">
        <f t="shared" si="10"/>
        <v>0.46153846153846156</v>
      </c>
      <c r="O22" s="30">
        <f>AVERAGE(L22,N22)</f>
        <v>0.34615384615384615</v>
      </c>
      <c r="P22" s="28">
        <v>3.3333333333333335</v>
      </c>
      <c r="Q22" s="28">
        <v>1.247219128924647</v>
      </c>
      <c r="R22" s="28">
        <v>2.5</v>
      </c>
      <c r="S22" s="28">
        <v>1.5</v>
      </c>
      <c r="T22" s="28">
        <v>3.3333333333333335</v>
      </c>
      <c r="U22" s="28">
        <v>0.94280904158206336</v>
      </c>
      <c r="V22" s="28">
        <v>3.5</v>
      </c>
      <c r="W22" s="28">
        <v>0.5</v>
      </c>
      <c r="X22" s="28">
        <v>3.3333333333333335</v>
      </c>
      <c r="Y22" s="28">
        <v>0.47140452079103168</v>
      </c>
      <c r="Z22" s="28">
        <v>4</v>
      </c>
      <c r="AA22" s="28">
        <v>1</v>
      </c>
      <c r="AB22" s="28">
        <v>3</v>
      </c>
      <c r="AC22" s="28">
        <v>1</v>
      </c>
      <c r="AD22" s="28">
        <v>3.2857142857142856</v>
      </c>
      <c r="AE22" s="28">
        <v>3.9880952380952377</v>
      </c>
      <c r="AF22" s="28">
        <v>4.0357142857142856</v>
      </c>
      <c r="AG22" s="28">
        <v>2.1666666666666665</v>
      </c>
      <c r="AH22" s="28">
        <f t="shared" si="2"/>
        <v>3.3690476190476191</v>
      </c>
      <c r="AI22" s="10">
        <v>3.1126488095238098</v>
      </c>
      <c r="AJ22" s="21"/>
      <c r="AK22" s="7">
        <v>0</v>
      </c>
      <c r="AL22" s="8">
        <f t="shared" si="3"/>
        <v>0</v>
      </c>
      <c r="AM22" s="7">
        <v>2</v>
      </c>
      <c r="AN22" s="8">
        <f t="shared" si="4"/>
        <v>0.2857142857142857</v>
      </c>
      <c r="AO22" s="7">
        <v>5</v>
      </c>
      <c r="AP22" s="8">
        <f t="shared" si="5"/>
        <v>0.7142857142857143</v>
      </c>
      <c r="AQ22" s="7">
        <v>0</v>
      </c>
      <c r="AR22" s="8">
        <f t="shared" si="6"/>
        <v>0</v>
      </c>
      <c r="AS22" s="7">
        <v>1</v>
      </c>
      <c r="AT22" s="8">
        <f t="shared" si="7"/>
        <v>0.14285714285714285</v>
      </c>
      <c r="AU22" s="7">
        <v>6</v>
      </c>
      <c r="AV22" s="8">
        <f t="shared" si="8"/>
        <v>0.8571428571428571</v>
      </c>
    </row>
    <row r="23" spans="1:48" ht="24" x14ac:dyDescent="0.2">
      <c r="A23" s="6" t="s">
        <v>134</v>
      </c>
      <c r="B23" s="1" t="s">
        <v>125</v>
      </c>
      <c r="C23" s="31">
        <v>14</v>
      </c>
      <c r="D23" s="31">
        <v>13</v>
      </c>
      <c r="E23" s="9">
        <f t="shared" si="0"/>
        <v>0.9285714285714286</v>
      </c>
      <c r="F23" s="25">
        <v>18</v>
      </c>
      <c r="G23" s="7">
        <v>16</v>
      </c>
      <c r="H23" s="7"/>
      <c r="I23" s="25">
        <v>7</v>
      </c>
      <c r="J23" s="9">
        <f t="shared" si="1"/>
        <v>0.3888888888888889</v>
      </c>
      <c r="K23" s="7">
        <v>9</v>
      </c>
      <c r="L23" s="8">
        <f t="shared" si="9"/>
        <v>0.5625</v>
      </c>
      <c r="M23" s="30" t="s">
        <v>146</v>
      </c>
      <c r="N23" s="8"/>
      <c r="O23" s="30">
        <f>AVERAGE(J23,L23)</f>
        <v>0.47569444444444442</v>
      </c>
      <c r="P23" s="28">
        <v>1.8888888888888888</v>
      </c>
      <c r="Q23" s="28">
        <v>1.3698697784375502</v>
      </c>
      <c r="R23" s="28">
        <v>1</v>
      </c>
      <c r="S23" s="28">
        <v>1.1547005383792515</v>
      </c>
      <c r="T23" s="28">
        <v>2.3333333333333335</v>
      </c>
      <c r="U23" s="28">
        <v>1.0540925533894598</v>
      </c>
      <c r="V23" s="28">
        <v>1.8888888888888888</v>
      </c>
      <c r="W23" s="28">
        <v>0.87488976377909011</v>
      </c>
      <c r="X23" s="28">
        <v>2.5555555555555554</v>
      </c>
      <c r="Y23" s="28">
        <v>1.0657403385139377</v>
      </c>
      <c r="Z23" s="28">
        <v>3.1111111111111112</v>
      </c>
      <c r="AA23" s="28">
        <v>1.0999438818457405</v>
      </c>
      <c r="AB23" s="28">
        <v>1.7777777777777777</v>
      </c>
      <c r="AC23" s="28">
        <v>0.91624569458170235</v>
      </c>
      <c r="AD23" s="28">
        <v>2.0793650793650791</v>
      </c>
      <c r="AE23" s="28">
        <v>3.8371489621489627</v>
      </c>
      <c r="AF23" s="28">
        <v>3.4192612942612945</v>
      </c>
      <c r="AG23" s="28"/>
      <c r="AH23" s="28">
        <f t="shared" si="2"/>
        <v>3.1119251119251121</v>
      </c>
      <c r="AI23" s="10"/>
      <c r="AJ23" s="21"/>
      <c r="AK23" s="7">
        <v>0</v>
      </c>
      <c r="AL23" s="8">
        <f t="shared" si="3"/>
        <v>0</v>
      </c>
      <c r="AM23" s="7">
        <v>2</v>
      </c>
      <c r="AN23" s="8">
        <f t="shared" si="4"/>
        <v>0.15384615384615385</v>
      </c>
      <c r="AO23" s="7">
        <v>11</v>
      </c>
      <c r="AP23" s="8">
        <f t="shared" si="5"/>
        <v>0.84615384615384615</v>
      </c>
      <c r="AQ23" s="7">
        <v>0</v>
      </c>
      <c r="AR23" s="8">
        <f t="shared" si="6"/>
        <v>0</v>
      </c>
      <c r="AS23" s="7">
        <v>6</v>
      </c>
      <c r="AT23" s="8">
        <f t="shared" si="7"/>
        <v>0.46153846153846156</v>
      </c>
      <c r="AU23" s="7">
        <v>7</v>
      </c>
      <c r="AV23" s="8">
        <f t="shared" si="8"/>
        <v>0.53846153846153844</v>
      </c>
    </row>
    <row r="24" spans="1:48" ht="48" x14ac:dyDescent="0.2">
      <c r="A24" s="4" t="s">
        <v>22</v>
      </c>
      <c r="B24" s="4" t="s">
        <v>23</v>
      </c>
      <c r="C24" s="31">
        <v>10</v>
      </c>
      <c r="D24" s="31">
        <v>5</v>
      </c>
      <c r="E24" s="9">
        <f t="shared" si="0"/>
        <v>0.5</v>
      </c>
      <c r="F24" s="25">
        <v>5</v>
      </c>
      <c r="G24" s="7">
        <v>5</v>
      </c>
      <c r="H24" s="7">
        <v>5</v>
      </c>
      <c r="I24" s="25">
        <v>2</v>
      </c>
      <c r="J24" s="9">
        <f t="shared" si="1"/>
        <v>0.4</v>
      </c>
      <c r="K24" s="7">
        <v>1</v>
      </c>
      <c r="L24" s="8"/>
      <c r="M24" s="52">
        <v>1</v>
      </c>
      <c r="N24" s="8"/>
      <c r="O24" s="30" t="s">
        <v>146</v>
      </c>
      <c r="P24" s="28">
        <v>3</v>
      </c>
      <c r="Q24" s="28">
        <v>1</v>
      </c>
      <c r="R24" s="28">
        <v>3.5</v>
      </c>
      <c r="S24" s="28">
        <v>0.5</v>
      </c>
      <c r="T24" s="28">
        <v>4.5</v>
      </c>
      <c r="U24" s="28">
        <v>0.5</v>
      </c>
      <c r="V24" s="28">
        <v>4.5</v>
      </c>
      <c r="W24" s="28">
        <v>0.5</v>
      </c>
      <c r="X24" s="28">
        <v>5</v>
      </c>
      <c r="Y24" s="28">
        <v>0</v>
      </c>
      <c r="Z24" s="28">
        <v>5</v>
      </c>
      <c r="AA24" s="28">
        <v>0</v>
      </c>
      <c r="AB24" s="28">
        <v>5</v>
      </c>
      <c r="AC24" s="28">
        <v>0</v>
      </c>
      <c r="AD24" s="28">
        <v>4.3571428571428568</v>
      </c>
      <c r="AE24" s="28">
        <v>4.9000000000000004</v>
      </c>
      <c r="AF24" s="28">
        <v>4.5</v>
      </c>
      <c r="AG24" s="28"/>
      <c r="AH24" s="28">
        <f t="shared" si="2"/>
        <v>4.5857142857142854</v>
      </c>
      <c r="AI24" s="10">
        <v>4.6888095238095238</v>
      </c>
      <c r="AJ24" s="21">
        <v>4.6482709750566897</v>
      </c>
      <c r="AK24" s="7">
        <v>0</v>
      </c>
      <c r="AL24" s="8">
        <f t="shared" si="3"/>
        <v>0</v>
      </c>
      <c r="AM24" s="7">
        <v>0</v>
      </c>
      <c r="AN24" s="8">
        <f t="shared" si="4"/>
        <v>0</v>
      </c>
      <c r="AO24" s="7">
        <v>5</v>
      </c>
      <c r="AP24" s="8">
        <f t="shared" si="5"/>
        <v>1</v>
      </c>
      <c r="AQ24" s="7">
        <v>0</v>
      </c>
      <c r="AR24" s="8">
        <f t="shared" si="6"/>
        <v>0</v>
      </c>
      <c r="AS24" s="7">
        <v>0</v>
      </c>
      <c r="AT24" s="8">
        <f t="shared" si="7"/>
        <v>0</v>
      </c>
      <c r="AU24" s="7">
        <v>5</v>
      </c>
      <c r="AV24" s="8">
        <f t="shared" si="8"/>
        <v>1</v>
      </c>
    </row>
    <row r="25" spans="1:48" ht="24" x14ac:dyDescent="0.2">
      <c r="A25" s="4" t="s">
        <v>108</v>
      </c>
      <c r="B25" s="4" t="s">
        <v>109</v>
      </c>
      <c r="C25" s="31">
        <v>9</v>
      </c>
      <c r="D25" s="31">
        <v>9</v>
      </c>
      <c r="E25" s="9">
        <f t="shared" si="0"/>
        <v>1</v>
      </c>
      <c r="F25" s="25">
        <v>25</v>
      </c>
      <c r="G25" s="7">
        <v>25</v>
      </c>
      <c r="H25" s="7">
        <v>25</v>
      </c>
      <c r="I25" s="25">
        <v>19</v>
      </c>
      <c r="J25" s="9">
        <f t="shared" si="1"/>
        <v>0.76</v>
      </c>
      <c r="K25" s="7">
        <v>19</v>
      </c>
      <c r="L25" s="8">
        <f t="shared" si="9"/>
        <v>0.76</v>
      </c>
      <c r="M25" s="7">
        <v>3</v>
      </c>
      <c r="N25" s="8">
        <f t="shared" si="10"/>
        <v>0.12</v>
      </c>
      <c r="O25" s="30">
        <f t="shared" si="11"/>
        <v>0.54666666666666675</v>
      </c>
      <c r="P25" s="28">
        <v>3.6842105263157894</v>
      </c>
      <c r="Q25" s="28">
        <v>0.7981974151633211</v>
      </c>
      <c r="R25" s="28">
        <v>3.6315789473684212</v>
      </c>
      <c r="S25" s="28">
        <v>0.87120765038141301</v>
      </c>
      <c r="T25" s="28">
        <v>3.9473684210526314</v>
      </c>
      <c r="U25" s="28">
        <v>0.75906342641347146</v>
      </c>
      <c r="V25" s="28">
        <v>4.2105263157894735</v>
      </c>
      <c r="W25" s="28">
        <v>0.76632735676637043</v>
      </c>
      <c r="X25" s="28">
        <v>4.5263157894736841</v>
      </c>
      <c r="Y25" s="28">
        <v>0.67811045930132241</v>
      </c>
      <c r="Z25" s="28">
        <v>4.3157894736842106</v>
      </c>
      <c r="AA25" s="28">
        <v>0.65314071821004505</v>
      </c>
      <c r="AB25" s="28">
        <v>4.166666666666667</v>
      </c>
      <c r="AC25" s="28">
        <v>0.76376261582597338</v>
      </c>
      <c r="AD25" s="28">
        <v>4.0689223057644117</v>
      </c>
      <c r="AE25" s="28">
        <v>4.3781026640675771</v>
      </c>
      <c r="AF25" s="28">
        <v>4.2550357374918777</v>
      </c>
      <c r="AG25" s="28">
        <v>4.666666666666667</v>
      </c>
      <c r="AH25" s="28">
        <f t="shared" si="2"/>
        <v>4.3421818434976336</v>
      </c>
      <c r="AI25" s="10">
        <v>3.1968597540026114</v>
      </c>
      <c r="AJ25" s="21"/>
      <c r="AK25" s="7">
        <v>0</v>
      </c>
      <c r="AL25" s="8">
        <f t="shared" si="3"/>
        <v>0</v>
      </c>
      <c r="AM25" s="7">
        <v>0</v>
      </c>
      <c r="AN25" s="8">
        <f t="shared" si="4"/>
        <v>0</v>
      </c>
      <c r="AO25" s="7">
        <v>9</v>
      </c>
      <c r="AP25" s="8">
        <f t="shared" si="5"/>
        <v>1</v>
      </c>
      <c r="AQ25" s="7">
        <v>0</v>
      </c>
      <c r="AR25" s="8">
        <f t="shared" si="6"/>
        <v>0</v>
      </c>
      <c r="AS25" s="7">
        <v>0</v>
      </c>
      <c r="AT25" s="8">
        <f t="shared" si="7"/>
        <v>0</v>
      </c>
      <c r="AU25" s="7">
        <v>9</v>
      </c>
      <c r="AV25" s="8">
        <f t="shared" si="8"/>
        <v>1</v>
      </c>
    </row>
    <row r="26" spans="1:48" x14ac:dyDescent="0.2">
      <c r="A26" s="6" t="s">
        <v>135</v>
      </c>
      <c r="B26" s="1" t="s">
        <v>126</v>
      </c>
      <c r="C26" s="31">
        <v>9</v>
      </c>
      <c r="D26" s="31">
        <v>5</v>
      </c>
      <c r="E26" s="9">
        <f t="shared" si="0"/>
        <v>0.55555555555555558</v>
      </c>
      <c r="F26" s="25">
        <v>4</v>
      </c>
      <c r="G26" s="7">
        <v>4</v>
      </c>
      <c r="H26" s="7">
        <v>4</v>
      </c>
      <c r="I26" s="25">
        <v>4</v>
      </c>
      <c r="J26" s="9">
        <f t="shared" si="1"/>
        <v>1</v>
      </c>
      <c r="K26" s="7">
        <v>4</v>
      </c>
      <c r="L26" s="8">
        <f t="shared" si="9"/>
        <v>1</v>
      </c>
      <c r="M26" s="7">
        <v>3</v>
      </c>
      <c r="N26" s="8">
        <f t="shared" si="10"/>
        <v>0.75</v>
      </c>
      <c r="O26" s="30">
        <f t="shared" si="11"/>
        <v>0.91666666666666663</v>
      </c>
      <c r="P26" s="28">
        <v>2.5</v>
      </c>
      <c r="Q26" s="28">
        <v>1.1180339887498949</v>
      </c>
      <c r="R26" s="28">
        <v>3</v>
      </c>
      <c r="S26" s="28">
        <v>1.2247448713915889</v>
      </c>
      <c r="T26" s="28">
        <v>2.5</v>
      </c>
      <c r="U26" s="28">
        <v>0.8660254037844386</v>
      </c>
      <c r="V26" s="28">
        <v>3</v>
      </c>
      <c r="W26" s="28">
        <v>1.2247448713915889</v>
      </c>
      <c r="X26" s="28">
        <v>3.75</v>
      </c>
      <c r="Y26" s="28">
        <v>0.82915619758884995</v>
      </c>
      <c r="Z26" s="28">
        <v>3.75</v>
      </c>
      <c r="AA26" s="28">
        <v>0.82915619758884995</v>
      </c>
      <c r="AB26" s="28">
        <v>1.25</v>
      </c>
      <c r="AC26" s="28">
        <v>1.0897247358851685</v>
      </c>
      <c r="AD26" s="28">
        <v>2.8214285714285716</v>
      </c>
      <c r="AE26" s="28">
        <v>3.4305555555555554</v>
      </c>
      <c r="AF26" s="28">
        <v>2.9583333333333335</v>
      </c>
      <c r="AG26" s="28">
        <v>3.3333333333333335</v>
      </c>
      <c r="AH26" s="28">
        <f t="shared" si="2"/>
        <v>3.1359126984126986</v>
      </c>
      <c r="AI26" s="10"/>
      <c r="AJ26" s="21"/>
      <c r="AK26" s="7">
        <v>0</v>
      </c>
      <c r="AL26" s="8">
        <f t="shared" si="3"/>
        <v>0</v>
      </c>
      <c r="AM26" s="7">
        <v>2</v>
      </c>
      <c r="AN26" s="8">
        <f t="shared" si="4"/>
        <v>0.4</v>
      </c>
      <c r="AO26" s="7">
        <v>3</v>
      </c>
      <c r="AP26" s="8">
        <f t="shared" si="5"/>
        <v>0.6</v>
      </c>
      <c r="AQ26" s="7">
        <v>1</v>
      </c>
      <c r="AR26" s="8">
        <f t="shared" si="6"/>
        <v>0.2</v>
      </c>
      <c r="AS26" s="7">
        <v>2</v>
      </c>
      <c r="AT26" s="8">
        <f t="shared" si="7"/>
        <v>0.4</v>
      </c>
      <c r="AU26" s="7">
        <v>2</v>
      </c>
      <c r="AV26" s="8">
        <f t="shared" si="8"/>
        <v>0.4</v>
      </c>
    </row>
    <row r="27" spans="1:48" ht="36" x14ac:dyDescent="0.2">
      <c r="A27" s="6" t="s">
        <v>136</v>
      </c>
      <c r="B27" s="1" t="s">
        <v>127</v>
      </c>
      <c r="C27" s="31">
        <v>15</v>
      </c>
      <c r="D27" s="31">
        <v>15</v>
      </c>
      <c r="E27" s="9">
        <f t="shared" si="0"/>
        <v>1</v>
      </c>
      <c r="F27" s="25">
        <v>10</v>
      </c>
      <c r="G27" s="7">
        <v>10</v>
      </c>
      <c r="H27" s="7"/>
      <c r="I27" s="25">
        <v>9</v>
      </c>
      <c r="J27" s="9">
        <f t="shared" si="1"/>
        <v>0.9</v>
      </c>
      <c r="K27" s="7">
        <v>9</v>
      </c>
      <c r="L27" s="8">
        <f t="shared" si="9"/>
        <v>0.9</v>
      </c>
      <c r="M27" s="7" t="s">
        <v>146</v>
      </c>
      <c r="N27" s="8" t="s">
        <v>146</v>
      </c>
      <c r="O27" s="30">
        <f t="shared" si="11"/>
        <v>0.9</v>
      </c>
      <c r="P27" s="28">
        <v>2.1111111111111112</v>
      </c>
      <c r="Q27" s="28">
        <v>0.99380798999990649</v>
      </c>
      <c r="R27" s="28">
        <v>1.5555555555555556</v>
      </c>
      <c r="S27" s="28">
        <v>1.1653431646335017</v>
      </c>
      <c r="T27" s="28">
        <v>2.5555555555555554</v>
      </c>
      <c r="U27" s="28">
        <v>0.95581391856029185</v>
      </c>
      <c r="V27" s="28">
        <v>2.1111111111111112</v>
      </c>
      <c r="W27" s="28">
        <v>0.87488976377909011</v>
      </c>
      <c r="X27" s="28">
        <v>2.8888888888888888</v>
      </c>
      <c r="Y27" s="28">
        <v>0.56655772373253166</v>
      </c>
      <c r="Z27" s="28">
        <v>2.5555555555555554</v>
      </c>
      <c r="AA27" s="28">
        <v>0.95581391856029185</v>
      </c>
      <c r="AB27" s="28">
        <v>1</v>
      </c>
      <c r="AC27" s="28">
        <v>0.81649658092772603</v>
      </c>
      <c r="AD27" s="28">
        <v>2.1111111111111112</v>
      </c>
      <c r="AE27" s="28">
        <v>3.2214285714285711</v>
      </c>
      <c r="AF27" s="28">
        <v>3.0825661375661375</v>
      </c>
      <c r="AG27" s="28"/>
      <c r="AH27" s="28">
        <f t="shared" si="2"/>
        <v>2.8050352733686066</v>
      </c>
      <c r="AI27" s="10"/>
      <c r="AJ27" s="21"/>
      <c r="AK27" s="7">
        <v>4</v>
      </c>
      <c r="AL27" s="8">
        <f t="shared" si="3"/>
        <v>0.26666666666666666</v>
      </c>
      <c r="AM27" s="7">
        <v>3</v>
      </c>
      <c r="AN27" s="8">
        <f t="shared" si="4"/>
        <v>0.2</v>
      </c>
      <c r="AO27" s="7">
        <v>8</v>
      </c>
      <c r="AP27" s="8">
        <f t="shared" si="5"/>
        <v>0.53333333333333333</v>
      </c>
      <c r="AQ27" s="7">
        <v>5</v>
      </c>
      <c r="AR27" s="8">
        <f t="shared" si="6"/>
        <v>0.33333333333333331</v>
      </c>
      <c r="AS27" s="7">
        <v>4</v>
      </c>
      <c r="AT27" s="8">
        <f t="shared" si="7"/>
        <v>0.26666666666666666</v>
      </c>
      <c r="AU27" s="7">
        <v>6</v>
      </c>
      <c r="AV27" s="8">
        <f t="shared" si="8"/>
        <v>0.4</v>
      </c>
    </row>
    <row r="28" spans="1:48" ht="24" x14ac:dyDescent="0.2">
      <c r="A28" s="4" t="s">
        <v>24</v>
      </c>
      <c r="B28" s="4" t="s">
        <v>25</v>
      </c>
      <c r="C28" s="31">
        <v>20</v>
      </c>
      <c r="D28" s="31">
        <v>9</v>
      </c>
      <c r="E28" s="9">
        <f t="shared" si="0"/>
        <v>0.45</v>
      </c>
      <c r="F28" s="15">
        <v>20</v>
      </c>
      <c r="G28" s="7">
        <v>20</v>
      </c>
      <c r="H28" s="7">
        <v>5</v>
      </c>
      <c r="I28" s="15">
        <v>10</v>
      </c>
      <c r="J28" s="9">
        <f t="shared" si="1"/>
        <v>0.5</v>
      </c>
      <c r="K28" s="7">
        <v>7</v>
      </c>
      <c r="L28" s="8">
        <f t="shared" si="9"/>
        <v>0.35</v>
      </c>
      <c r="M28" s="7">
        <v>4</v>
      </c>
      <c r="N28" s="8">
        <f t="shared" si="10"/>
        <v>0.8</v>
      </c>
      <c r="O28" s="30">
        <f t="shared" si="11"/>
        <v>0.54999999999999993</v>
      </c>
      <c r="P28" s="28">
        <v>3.1666666666666665</v>
      </c>
      <c r="Q28" s="28">
        <v>0.37267799624996495</v>
      </c>
      <c r="R28" s="28">
        <v>2.1666666666666665</v>
      </c>
      <c r="S28" s="28">
        <v>1.0671873729054748</v>
      </c>
      <c r="T28" s="28">
        <v>3.1666666666666665</v>
      </c>
      <c r="U28" s="28">
        <v>1.0671873729054748</v>
      </c>
      <c r="V28" s="28">
        <v>4.166666666666667</v>
      </c>
      <c r="W28" s="28">
        <v>0.68718427093627676</v>
      </c>
      <c r="X28" s="28">
        <v>3.4285714285714284</v>
      </c>
      <c r="Y28" s="28">
        <v>1.0497813183356477</v>
      </c>
      <c r="Z28" s="28">
        <v>4.166666666666667</v>
      </c>
      <c r="AA28" s="28">
        <v>0.68718427093627676</v>
      </c>
      <c r="AB28" s="28">
        <v>2.5714285714285716</v>
      </c>
      <c r="AC28" s="28">
        <v>0.90350790290525129</v>
      </c>
      <c r="AD28" s="28">
        <v>3.2619047619047623</v>
      </c>
      <c r="AE28" s="28">
        <v>3.64</v>
      </c>
      <c r="AF28" s="28">
        <v>3.73</v>
      </c>
      <c r="AG28" s="28">
        <v>4.5</v>
      </c>
      <c r="AH28" s="28">
        <f t="shared" si="2"/>
        <v>3.7829761904761905</v>
      </c>
      <c r="AI28" s="10">
        <v>3.7127976190476191</v>
      </c>
      <c r="AJ28" s="21">
        <v>3.9079365079365083</v>
      </c>
      <c r="AK28" s="7">
        <v>1</v>
      </c>
      <c r="AL28" s="8">
        <f t="shared" si="3"/>
        <v>0.1111111111111111</v>
      </c>
      <c r="AM28" s="7">
        <v>2</v>
      </c>
      <c r="AN28" s="8">
        <f t="shared" si="4"/>
        <v>0.22222222222222221</v>
      </c>
      <c r="AO28" s="7">
        <v>6</v>
      </c>
      <c r="AP28" s="8">
        <f t="shared" si="5"/>
        <v>0.66666666666666663</v>
      </c>
      <c r="AQ28" s="7">
        <v>1</v>
      </c>
      <c r="AR28" s="8">
        <f t="shared" si="6"/>
        <v>0.1111111111111111</v>
      </c>
      <c r="AS28" s="7">
        <v>2</v>
      </c>
      <c r="AT28" s="8">
        <f t="shared" si="7"/>
        <v>0.22222222222222221</v>
      </c>
      <c r="AU28" s="7">
        <v>6</v>
      </c>
      <c r="AV28" s="8">
        <f t="shared" si="8"/>
        <v>0.66666666666666663</v>
      </c>
    </row>
    <row r="29" spans="1:48" ht="24" x14ac:dyDescent="0.2">
      <c r="A29" s="4" t="s">
        <v>26</v>
      </c>
      <c r="B29" s="4" t="s">
        <v>27</v>
      </c>
      <c r="C29" s="31">
        <v>14</v>
      </c>
      <c r="D29" s="31">
        <v>8</v>
      </c>
      <c r="E29" s="9">
        <f t="shared" si="0"/>
        <v>0.5714285714285714</v>
      </c>
      <c r="F29" s="15">
        <v>19</v>
      </c>
      <c r="G29" s="7">
        <v>19</v>
      </c>
      <c r="H29" s="7">
        <v>19</v>
      </c>
      <c r="I29" s="15">
        <v>0</v>
      </c>
      <c r="J29" s="9" t="s">
        <v>146</v>
      </c>
      <c r="K29" s="7">
        <v>7</v>
      </c>
      <c r="L29" s="8">
        <f t="shared" si="9"/>
        <v>0.36842105263157893</v>
      </c>
      <c r="M29" s="7">
        <v>5</v>
      </c>
      <c r="N29" s="8">
        <f t="shared" si="10"/>
        <v>0.26315789473684209</v>
      </c>
      <c r="O29" s="30">
        <f t="shared" si="11"/>
        <v>0.31578947368421051</v>
      </c>
      <c r="P29" s="28">
        <v>3.2857142857142856</v>
      </c>
      <c r="Q29" s="28">
        <v>0.88063057185271088</v>
      </c>
      <c r="R29" s="28">
        <v>3.1428571428571428</v>
      </c>
      <c r="S29" s="28">
        <v>1.3552618543578769</v>
      </c>
      <c r="T29" s="28">
        <v>3.4285714285714284</v>
      </c>
      <c r="U29" s="28">
        <v>0.90350790290525129</v>
      </c>
      <c r="V29" s="28">
        <v>3.1428571428571428</v>
      </c>
      <c r="W29" s="28">
        <v>1.2453996981544782</v>
      </c>
      <c r="X29" s="28">
        <v>3.8571428571428572</v>
      </c>
      <c r="Y29" s="28">
        <v>1.2453996981544782</v>
      </c>
      <c r="Z29" s="28">
        <v>4.1428571428571432</v>
      </c>
      <c r="AA29" s="28">
        <v>0.63887656499993994</v>
      </c>
      <c r="AB29" s="28">
        <v>3.4285714285714284</v>
      </c>
      <c r="AC29" s="28">
        <v>1.2936264483053452</v>
      </c>
      <c r="AD29" s="28">
        <v>3.4897959183673466</v>
      </c>
      <c r="AE29" s="28">
        <v>3.9886904761904765</v>
      </c>
      <c r="AF29" s="28">
        <v>3.7982142857142853</v>
      </c>
      <c r="AG29" s="28">
        <v>4.2</v>
      </c>
      <c r="AH29" s="28">
        <f t="shared" si="2"/>
        <v>3.8691751700680275</v>
      </c>
      <c r="AI29" s="10">
        <v>4.1178571428571438</v>
      </c>
      <c r="AJ29" s="21">
        <v>4.1330357142857146</v>
      </c>
      <c r="AK29" s="7">
        <v>0</v>
      </c>
      <c r="AL29" s="8">
        <f t="shared" si="3"/>
        <v>0</v>
      </c>
      <c r="AM29" s="7">
        <v>1</v>
      </c>
      <c r="AN29" s="8">
        <f t="shared" si="4"/>
        <v>0.125</v>
      </c>
      <c r="AO29" s="7">
        <v>7</v>
      </c>
      <c r="AP29" s="8">
        <f t="shared" si="5"/>
        <v>0.875</v>
      </c>
      <c r="AQ29" s="7">
        <v>0</v>
      </c>
      <c r="AR29" s="8">
        <f t="shared" si="6"/>
        <v>0</v>
      </c>
      <c r="AS29" s="7">
        <v>2</v>
      </c>
      <c r="AT29" s="8">
        <f t="shared" si="7"/>
        <v>0.25</v>
      </c>
      <c r="AU29" s="7">
        <v>6</v>
      </c>
      <c r="AV29" s="8">
        <f t="shared" si="8"/>
        <v>0.75</v>
      </c>
    </row>
    <row r="30" spans="1:48" ht="36" x14ac:dyDescent="0.2">
      <c r="A30" s="6" t="s">
        <v>110</v>
      </c>
      <c r="B30" s="4" t="s">
        <v>111</v>
      </c>
      <c r="C30" s="31">
        <v>18</v>
      </c>
      <c r="D30" s="31">
        <v>18</v>
      </c>
      <c r="E30" s="9">
        <f t="shared" si="0"/>
        <v>1</v>
      </c>
      <c r="F30" s="36"/>
      <c r="G30" s="7">
        <v>20</v>
      </c>
      <c r="H30" s="7">
        <v>20</v>
      </c>
      <c r="I30" s="15"/>
      <c r="J30" s="9"/>
      <c r="K30" s="7">
        <v>19</v>
      </c>
      <c r="L30" s="8">
        <f t="shared" si="9"/>
        <v>0.95</v>
      </c>
      <c r="M30" s="7">
        <v>12</v>
      </c>
      <c r="N30" s="8">
        <f t="shared" si="10"/>
        <v>0.6</v>
      </c>
      <c r="O30" s="30">
        <f t="shared" si="11"/>
        <v>0.77499999999999991</v>
      </c>
      <c r="P30" s="28">
        <v>2.9444444444444446</v>
      </c>
      <c r="Q30" s="28">
        <v>1.2234841969747356</v>
      </c>
      <c r="R30" s="28">
        <v>2.8947368421052633</v>
      </c>
      <c r="S30" s="28">
        <v>1.4102906323130804</v>
      </c>
      <c r="T30" s="28">
        <v>3.0526315789473686</v>
      </c>
      <c r="U30" s="28">
        <v>1.1458705819514337</v>
      </c>
      <c r="V30" s="28">
        <v>3.4210526315789473</v>
      </c>
      <c r="W30" s="28">
        <v>1.0913916501751433</v>
      </c>
      <c r="X30" s="28">
        <v>3.4736842105263159</v>
      </c>
      <c r="Y30" s="28">
        <v>0.59545834205182946</v>
      </c>
      <c r="Z30" s="28">
        <v>3.0526315789473686</v>
      </c>
      <c r="AA30" s="28">
        <v>1.1909166841036589</v>
      </c>
      <c r="AB30" s="28">
        <v>1.631578947368421</v>
      </c>
      <c r="AC30" s="28">
        <v>1.2230473724865527</v>
      </c>
      <c r="AD30" s="28">
        <v>2.9243943191311614</v>
      </c>
      <c r="AE30" s="28">
        <v>3.5379710851202084</v>
      </c>
      <c r="AF30" s="28">
        <v>3.4055345335015099</v>
      </c>
      <c r="AG30" s="28">
        <v>3.3333333333333335</v>
      </c>
      <c r="AH30" s="28">
        <f t="shared" si="2"/>
        <v>3.3003083177715538</v>
      </c>
      <c r="AI30" s="10">
        <v>3.0090590856600552</v>
      </c>
      <c r="AJ30" s="21"/>
      <c r="AK30" s="7">
        <v>0</v>
      </c>
      <c r="AL30" s="8">
        <f t="shared" si="3"/>
        <v>0</v>
      </c>
      <c r="AM30" s="7">
        <v>9</v>
      </c>
      <c r="AN30" s="8">
        <f t="shared" si="4"/>
        <v>0.5</v>
      </c>
      <c r="AO30" s="7">
        <v>9</v>
      </c>
      <c r="AP30" s="8">
        <f t="shared" si="5"/>
        <v>0.5</v>
      </c>
      <c r="AQ30" s="7">
        <v>0</v>
      </c>
      <c r="AR30" s="8">
        <f t="shared" si="6"/>
        <v>0</v>
      </c>
      <c r="AS30" s="7">
        <v>9</v>
      </c>
      <c r="AT30" s="8">
        <f t="shared" si="7"/>
        <v>0.5</v>
      </c>
      <c r="AU30" s="7">
        <v>9</v>
      </c>
      <c r="AV30" s="8">
        <f t="shared" si="8"/>
        <v>0.5</v>
      </c>
    </row>
    <row r="31" spans="1:48" ht="24" x14ac:dyDescent="0.2">
      <c r="A31" s="6" t="s">
        <v>28</v>
      </c>
      <c r="B31" s="4" t="s">
        <v>128</v>
      </c>
      <c r="C31" s="31">
        <v>5</v>
      </c>
      <c r="D31" s="31">
        <v>5</v>
      </c>
      <c r="E31" s="9">
        <f t="shared" si="0"/>
        <v>1</v>
      </c>
      <c r="F31" s="36"/>
      <c r="G31" s="7">
        <v>36</v>
      </c>
      <c r="H31" s="7">
        <v>36</v>
      </c>
      <c r="I31" s="15"/>
      <c r="J31" s="9"/>
      <c r="K31" s="7">
        <v>14</v>
      </c>
      <c r="L31" s="8">
        <f t="shared" si="9"/>
        <v>0.3888888888888889</v>
      </c>
      <c r="M31" s="7">
        <v>7</v>
      </c>
      <c r="N31" s="8">
        <f t="shared" si="10"/>
        <v>0.19444444444444445</v>
      </c>
      <c r="O31" s="30">
        <f t="shared" si="11"/>
        <v>0.29166666666666669</v>
      </c>
      <c r="P31" s="28">
        <v>4.0714285714285712</v>
      </c>
      <c r="Q31" s="28">
        <v>0.70348984298543604</v>
      </c>
      <c r="R31" s="28">
        <v>3.4285714285714284</v>
      </c>
      <c r="S31" s="28">
        <v>1.0497813183356477</v>
      </c>
      <c r="T31" s="28">
        <v>4.2142857142857144</v>
      </c>
      <c r="U31" s="28">
        <v>0.77261813045656913</v>
      </c>
      <c r="V31" s="28">
        <v>4.2142857142857144</v>
      </c>
      <c r="W31" s="28">
        <v>0.86011389848516395</v>
      </c>
      <c r="X31" s="28">
        <v>3.9285714285714284</v>
      </c>
      <c r="Y31" s="28">
        <v>0.88352263406092724</v>
      </c>
      <c r="Z31" s="28">
        <v>4.4285714285714288</v>
      </c>
      <c r="AA31" s="28">
        <v>0.72843135908468359</v>
      </c>
      <c r="AB31" s="28">
        <v>3.5</v>
      </c>
      <c r="AC31" s="28">
        <v>1.0522085616183026</v>
      </c>
      <c r="AD31" s="28">
        <v>3.9693877551020407</v>
      </c>
      <c r="AE31" s="28">
        <v>3.8756410256410256</v>
      </c>
      <c r="AF31" s="28">
        <v>4.0666666666666664</v>
      </c>
      <c r="AG31" s="28">
        <v>4.5714285714285712</v>
      </c>
      <c r="AH31" s="28">
        <f t="shared" si="2"/>
        <v>4.1207810047095759</v>
      </c>
      <c r="AI31" s="10">
        <v>3.1163507856522563</v>
      </c>
      <c r="AJ31" s="21">
        <v>3.4589285714285714</v>
      </c>
      <c r="AK31" s="7">
        <v>0</v>
      </c>
      <c r="AL31" s="8">
        <f t="shared" si="3"/>
        <v>0</v>
      </c>
      <c r="AM31" s="7">
        <v>0</v>
      </c>
      <c r="AN31" s="8">
        <f t="shared" si="4"/>
        <v>0</v>
      </c>
      <c r="AO31" s="7">
        <v>5</v>
      </c>
      <c r="AP31" s="8">
        <f t="shared" si="5"/>
        <v>1</v>
      </c>
      <c r="AQ31" s="7">
        <v>0</v>
      </c>
      <c r="AR31" s="8">
        <f t="shared" si="6"/>
        <v>0</v>
      </c>
      <c r="AS31" s="7">
        <v>0</v>
      </c>
      <c r="AT31" s="8">
        <f t="shared" si="7"/>
        <v>0</v>
      </c>
      <c r="AU31" s="7">
        <v>5</v>
      </c>
      <c r="AV31" s="8">
        <f t="shared" si="8"/>
        <v>1</v>
      </c>
    </row>
    <row r="32" spans="1:48" ht="24" x14ac:dyDescent="0.2">
      <c r="A32" s="6" t="s">
        <v>29</v>
      </c>
      <c r="B32" s="4" t="s">
        <v>129</v>
      </c>
      <c r="C32" s="31">
        <v>2</v>
      </c>
      <c r="D32" s="31">
        <v>2</v>
      </c>
      <c r="E32" s="9">
        <f t="shared" si="0"/>
        <v>1</v>
      </c>
      <c r="F32" s="36"/>
      <c r="G32" s="7">
        <v>8</v>
      </c>
      <c r="H32" s="7">
        <v>8</v>
      </c>
      <c r="I32" s="15"/>
      <c r="J32" s="9"/>
      <c r="K32" s="7">
        <v>4</v>
      </c>
      <c r="L32" s="8">
        <f t="shared" si="9"/>
        <v>0.5</v>
      </c>
      <c r="M32" s="52">
        <v>1</v>
      </c>
      <c r="N32" s="8" t="s">
        <v>146</v>
      </c>
      <c r="O32" s="30" t="s">
        <v>146</v>
      </c>
      <c r="P32" s="28">
        <v>3.75</v>
      </c>
      <c r="Q32" s="28">
        <v>0.4330127018922193</v>
      </c>
      <c r="R32" s="28">
        <v>3</v>
      </c>
      <c r="S32" s="28">
        <v>1.4142135623730951</v>
      </c>
      <c r="T32" s="28">
        <v>3.25</v>
      </c>
      <c r="U32" s="28">
        <v>0.4330127018922193</v>
      </c>
      <c r="V32" s="28">
        <v>4.25</v>
      </c>
      <c r="W32" s="28">
        <v>0.4330127018922193</v>
      </c>
      <c r="X32" s="28">
        <v>4.25</v>
      </c>
      <c r="Y32" s="28">
        <v>0.82915619758884995</v>
      </c>
      <c r="Z32" s="28">
        <v>4.5</v>
      </c>
      <c r="AA32" s="28">
        <v>0.5</v>
      </c>
      <c r="AB32" s="28">
        <v>3.25</v>
      </c>
      <c r="AC32" s="28">
        <v>1.299038105676658</v>
      </c>
      <c r="AD32" s="28">
        <v>3.75</v>
      </c>
      <c r="AE32" s="28">
        <v>4.75</v>
      </c>
      <c r="AF32" s="28">
        <v>4.25</v>
      </c>
      <c r="AG32" s="28"/>
      <c r="AH32" s="28">
        <f t="shared" si="2"/>
        <v>4.25</v>
      </c>
      <c r="AI32" s="10">
        <v>2.7028571428571428</v>
      </c>
      <c r="AJ32" s="21">
        <v>4.1142857142857148</v>
      </c>
      <c r="AK32" s="7">
        <v>0</v>
      </c>
      <c r="AL32" s="8">
        <f t="shared" si="3"/>
        <v>0</v>
      </c>
      <c r="AM32" s="7">
        <v>0</v>
      </c>
      <c r="AN32" s="8">
        <f t="shared" si="4"/>
        <v>0</v>
      </c>
      <c r="AO32" s="7">
        <v>2</v>
      </c>
      <c r="AP32" s="8">
        <f t="shared" si="5"/>
        <v>1</v>
      </c>
      <c r="AQ32" s="7">
        <v>0</v>
      </c>
      <c r="AR32" s="8">
        <f t="shared" si="6"/>
        <v>0</v>
      </c>
      <c r="AS32" s="7">
        <v>0</v>
      </c>
      <c r="AT32" s="8">
        <f t="shared" si="7"/>
        <v>0</v>
      </c>
      <c r="AU32" s="7">
        <v>2</v>
      </c>
      <c r="AV32" s="8">
        <f t="shared" si="8"/>
        <v>1</v>
      </c>
    </row>
    <row r="33" spans="1:48" ht="36" x14ac:dyDescent="0.2">
      <c r="A33" s="6" t="s">
        <v>137</v>
      </c>
      <c r="B33" s="4" t="s">
        <v>130</v>
      </c>
      <c r="C33" s="31">
        <v>10</v>
      </c>
      <c r="D33" s="31">
        <v>9</v>
      </c>
      <c r="E33" s="9">
        <f t="shared" si="0"/>
        <v>0.9</v>
      </c>
      <c r="F33" s="36">
        <v>4</v>
      </c>
      <c r="G33" s="7">
        <v>4</v>
      </c>
      <c r="H33" s="7">
        <v>4</v>
      </c>
      <c r="I33" s="15">
        <v>3</v>
      </c>
      <c r="J33" s="9">
        <f t="shared" si="1"/>
        <v>0.75</v>
      </c>
      <c r="K33" s="7">
        <v>3</v>
      </c>
      <c r="L33" s="8">
        <f t="shared" si="9"/>
        <v>0.75</v>
      </c>
      <c r="M33" s="7">
        <v>0</v>
      </c>
      <c r="N33" s="8" t="s">
        <v>146</v>
      </c>
      <c r="O33" s="30" t="s">
        <v>146</v>
      </c>
      <c r="P33" s="28">
        <v>3.3333333333333335</v>
      </c>
      <c r="Q33" s="28">
        <v>0.94280904158206336</v>
      </c>
      <c r="R33" s="28">
        <v>3.3333333333333335</v>
      </c>
      <c r="S33" s="28">
        <v>0.47140452079103168</v>
      </c>
      <c r="T33" s="28">
        <v>2.3333333333333335</v>
      </c>
      <c r="U33" s="28">
        <v>1.247219128924647</v>
      </c>
      <c r="V33" s="28">
        <v>3.6666666666666665</v>
      </c>
      <c r="W33" s="28">
        <v>1.247219128924647</v>
      </c>
      <c r="X33" s="28">
        <v>4.333333333333333</v>
      </c>
      <c r="Y33" s="28">
        <v>0.47140452079103168</v>
      </c>
      <c r="Z33" s="28">
        <v>4</v>
      </c>
      <c r="AA33" s="28">
        <v>0</v>
      </c>
      <c r="AB33" s="28">
        <v>3</v>
      </c>
      <c r="AC33" s="28">
        <v>0.81649658092772603</v>
      </c>
      <c r="AD33" s="28">
        <v>3.4285714285714284</v>
      </c>
      <c r="AE33" s="28">
        <v>3.9999999999999991</v>
      </c>
      <c r="AF33" s="28">
        <v>3.6833333333333336</v>
      </c>
      <c r="AG33" s="28"/>
      <c r="AH33" s="28">
        <f t="shared" si="2"/>
        <v>3.7039682539682537</v>
      </c>
      <c r="AI33" s="10"/>
      <c r="AJ33" s="21"/>
      <c r="AK33" s="7">
        <v>1</v>
      </c>
      <c r="AL33" s="8">
        <f t="shared" si="3"/>
        <v>0.1111111111111111</v>
      </c>
      <c r="AM33" s="7">
        <v>1</v>
      </c>
      <c r="AN33" s="8">
        <f t="shared" si="4"/>
        <v>0.1111111111111111</v>
      </c>
      <c r="AO33" s="7">
        <v>7</v>
      </c>
      <c r="AP33" s="8">
        <f t="shared" si="5"/>
        <v>0.77777777777777779</v>
      </c>
      <c r="AQ33" s="7">
        <v>0</v>
      </c>
      <c r="AR33" s="8">
        <f t="shared" si="6"/>
        <v>0</v>
      </c>
      <c r="AS33" s="7">
        <v>4</v>
      </c>
      <c r="AT33" s="8">
        <f t="shared" si="7"/>
        <v>0.44444444444444442</v>
      </c>
      <c r="AU33" s="7">
        <v>5</v>
      </c>
      <c r="AV33" s="8">
        <f t="shared" si="8"/>
        <v>0.55555555555555558</v>
      </c>
    </row>
    <row r="34" spans="1:48" ht="36" x14ac:dyDescent="0.2">
      <c r="A34" s="4" t="s">
        <v>30</v>
      </c>
      <c r="B34" s="4" t="s">
        <v>31</v>
      </c>
      <c r="C34" s="31">
        <v>20</v>
      </c>
      <c r="D34" s="31">
        <v>17</v>
      </c>
      <c r="E34" s="9">
        <f t="shared" si="0"/>
        <v>0.85</v>
      </c>
      <c r="F34" s="25">
        <v>22</v>
      </c>
      <c r="G34" s="7">
        <v>22</v>
      </c>
      <c r="H34" s="7">
        <v>22</v>
      </c>
      <c r="I34" s="26">
        <v>18</v>
      </c>
      <c r="J34" s="9">
        <f t="shared" si="1"/>
        <v>0.81818181818181823</v>
      </c>
      <c r="K34" s="7">
        <v>17</v>
      </c>
      <c r="L34" s="8">
        <f t="shared" si="9"/>
        <v>0.77272727272727271</v>
      </c>
      <c r="M34" s="7">
        <v>11</v>
      </c>
      <c r="N34" s="8">
        <f t="shared" ref="N34:N40" si="12">M34/H34</f>
        <v>0.5</v>
      </c>
      <c r="O34" s="30">
        <f t="shared" si="11"/>
        <v>0.69696969696969691</v>
      </c>
      <c r="P34" s="28">
        <v>2.9375</v>
      </c>
      <c r="Q34" s="28">
        <v>1.3905372163304368</v>
      </c>
      <c r="R34" s="28">
        <v>3.0588235294117645</v>
      </c>
      <c r="S34" s="28">
        <v>1.2588785034725116</v>
      </c>
      <c r="T34" s="28">
        <v>3.2352941176470589</v>
      </c>
      <c r="U34" s="28">
        <v>1.164646463130784</v>
      </c>
      <c r="V34" s="28">
        <v>2.5882352941176472</v>
      </c>
      <c r="W34" s="28">
        <v>1.2860712417103204</v>
      </c>
      <c r="X34" s="28">
        <v>3.0588235294117645</v>
      </c>
      <c r="Y34" s="28">
        <v>1.3490994048446723</v>
      </c>
      <c r="Z34" s="28">
        <v>3.1176470588235294</v>
      </c>
      <c r="AA34" s="28">
        <v>1.3232025740237638</v>
      </c>
      <c r="AB34" s="28">
        <v>2.3529411764705883</v>
      </c>
      <c r="AC34" s="28">
        <v>1.6066470922056075</v>
      </c>
      <c r="AD34" s="28">
        <v>2.9070378151260501</v>
      </c>
      <c r="AE34" s="28">
        <v>3.7801712768440709</v>
      </c>
      <c r="AF34" s="28">
        <v>3.4934815103197452</v>
      </c>
      <c r="AG34" s="28">
        <v>3.3636363636363638</v>
      </c>
      <c r="AH34" s="28">
        <f t="shared" si="2"/>
        <v>3.3860817414815574</v>
      </c>
      <c r="AI34" s="10">
        <v>3.3061764103414646</v>
      </c>
      <c r="AJ34" s="21">
        <v>2.4885898686216485</v>
      </c>
      <c r="AK34" s="7">
        <v>0</v>
      </c>
      <c r="AL34" s="8">
        <f t="shared" si="3"/>
        <v>0</v>
      </c>
      <c r="AM34" s="7">
        <v>6</v>
      </c>
      <c r="AN34" s="8">
        <f t="shared" si="4"/>
        <v>0.35294117647058826</v>
      </c>
      <c r="AO34" s="7">
        <v>11</v>
      </c>
      <c r="AP34" s="8">
        <f t="shared" si="5"/>
        <v>0.6470588235294118</v>
      </c>
      <c r="AQ34" s="7">
        <v>0</v>
      </c>
      <c r="AR34" s="8">
        <f t="shared" si="6"/>
        <v>0</v>
      </c>
      <c r="AS34" s="7">
        <v>9</v>
      </c>
      <c r="AT34" s="8">
        <f t="shared" si="7"/>
        <v>0.52941176470588236</v>
      </c>
      <c r="AU34" s="7">
        <v>8</v>
      </c>
      <c r="AV34" s="8">
        <f t="shared" si="8"/>
        <v>0.47058823529411764</v>
      </c>
    </row>
    <row r="35" spans="1:48" ht="24" x14ac:dyDescent="0.2">
      <c r="A35" s="4" t="s">
        <v>32</v>
      </c>
      <c r="B35" s="4" t="s">
        <v>33</v>
      </c>
      <c r="C35" s="31">
        <v>13</v>
      </c>
      <c r="D35" s="31">
        <v>7</v>
      </c>
      <c r="E35" s="9">
        <f t="shared" si="0"/>
        <v>0.53846153846153844</v>
      </c>
      <c r="F35" s="25">
        <v>10</v>
      </c>
      <c r="G35" s="7">
        <v>10</v>
      </c>
      <c r="H35" s="7">
        <v>10</v>
      </c>
      <c r="I35" s="25">
        <v>8</v>
      </c>
      <c r="J35" s="9">
        <f t="shared" si="1"/>
        <v>0.8</v>
      </c>
      <c r="K35" s="7">
        <v>5</v>
      </c>
      <c r="L35" s="8">
        <f t="shared" si="9"/>
        <v>0.5</v>
      </c>
      <c r="M35" s="7">
        <v>6</v>
      </c>
      <c r="N35" s="8">
        <f t="shared" si="12"/>
        <v>0.6</v>
      </c>
      <c r="O35" s="30">
        <f t="shared" si="11"/>
        <v>0.6333333333333333</v>
      </c>
      <c r="P35" s="28">
        <v>4</v>
      </c>
      <c r="Q35" s="28">
        <v>0.63245553203367588</v>
      </c>
      <c r="R35" s="28">
        <v>3.4</v>
      </c>
      <c r="S35" s="28">
        <v>0.4898979485566356</v>
      </c>
      <c r="T35" s="28">
        <v>4.2</v>
      </c>
      <c r="U35" s="28">
        <v>0.74833147735478833</v>
      </c>
      <c r="V35" s="28">
        <v>4.4000000000000004</v>
      </c>
      <c r="W35" s="28">
        <v>0.4898979485566356</v>
      </c>
      <c r="X35" s="28">
        <v>3.8</v>
      </c>
      <c r="Y35" s="28">
        <v>0.74833147735478833</v>
      </c>
      <c r="Z35" s="28">
        <v>4.2</v>
      </c>
      <c r="AA35" s="28">
        <v>0.74833147735478833</v>
      </c>
      <c r="AB35" s="28">
        <v>3.2</v>
      </c>
      <c r="AC35" s="28">
        <v>0.74833147735478833</v>
      </c>
      <c r="AD35" s="28">
        <v>3.8857142857142857</v>
      </c>
      <c r="AE35" s="28">
        <v>3.907692307692308</v>
      </c>
      <c r="AF35" s="28">
        <v>3.8673076923076923</v>
      </c>
      <c r="AG35" s="28">
        <v>3.8</v>
      </c>
      <c r="AH35" s="28">
        <f t="shared" si="2"/>
        <v>3.8651785714285714</v>
      </c>
      <c r="AI35" s="10">
        <v>3.4373626373626376</v>
      </c>
      <c r="AJ35" s="21">
        <v>3.7482993197278911</v>
      </c>
      <c r="AK35" s="7">
        <v>0</v>
      </c>
      <c r="AL35" s="8">
        <f t="shared" si="3"/>
        <v>0</v>
      </c>
      <c r="AM35" s="7">
        <v>0</v>
      </c>
      <c r="AN35" s="8">
        <f t="shared" si="4"/>
        <v>0</v>
      </c>
      <c r="AO35" s="7">
        <v>7</v>
      </c>
      <c r="AP35" s="8">
        <f t="shared" si="5"/>
        <v>1</v>
      </c>
      <c r="AQ35" s="7">
        <v>0</v>
      </c>
      <c r="AR35" s="8">
        <f t="shared" si="6"/>
        <v>0</v>
      </c>
      <c r="AS35" s="7">
        <v>0</v>
      </c>
      <c r="AT35" s="8">
        <f t="shared" si="7"/>
        <v>0</v>
      </c>
      <c r="AU35" s="7">
        <v>7</v>
      </c>
      <c r="AV35" s="8">
        <f t="shared" si="8"/>
        <v>1</v>
      </c>
    </row>
    <row r="36" spans="1:48" ht="24" x14ac:dyDescent="0.2">
      <c r="A36" s="4" t="s">
        <v>117</v>
      </c>
      <c r="B36" s="4" t="s">
        <v>34</v>
      </c>
      <c r="C36" s="31">
        <v>10</v>
      </c>
      <c r="D36" s="31">
        <v>9</v>
      </c>
      <c r="E36" s="9">
        <f t="shared" si="0"/>
        <v>0.9</v>
      </c>
      <c r="F36" s="25">
        <v>11</v>
      </c>
      <c r="G36" s="7">
        <v>12</v>
      </c>
      <c r="H36" s="7">
        <v>10</v>
      </c>
      <c r="I36" s="25">
        <v>10</v>
      </c>
      <c r="J36" s="9">
        <f t="shared" si="1"/>
        <v>0.90909090909090906</v>
      </c>
      <c r="K36" s="7">
        <v>7</v>
      </c>
      <c r="L36" s="8">
        <f t="shared" si="9"/>
        <v>0.58333333333333337</v>
      </c>
      <c r="M36" s="7">
        <v>2</v>
      </c>
      <c r="N36" s="8">
        <f t="shared" si="12"/>
        <v>0.2</v>
      </c>
      <c r="O36" s="30">
        <f t="shared" si="11"/>
        <v>0.56414141414141417</v>
      </c>
      <c r="P36" s="28">
        <v>4.2857142857142856</v>
      </c>
      <c r="Q36" s="28">
        <v>0.6998542122237652</v>
      </c>
      <c r="R36" s="28">
        <v>4.1428571428571432</v>
      </c>
      <c r="S36" s="28">
        <v>0.63887656499993994</v>
      </c>
      <c r="T36" s="28">
        <v>4.1428571428571432</v>
      </c>
      <c r="U36" s="28">
        <v>1.1248582677159731</v>
      </c>
      <c r="V36" s="28">
        <v>4.2857142857142856</v>
      </c>
      <c r="W36" s="28">
        <v>1.0301575072754257</v>
      </c>
      <c r="X36" s="28">
        <v>4.5714285714285712</v>
      </c>
      <c r="Y36" s="28">
        <v>0.72843135908468359</v>
      </c>
      <c r="Z36" s="28">
        <v>4.8571428571428568</v>
      </c>
      <c r="AA36" s="28">
        <v>0.3499271061118826</v>
      </c>
      <c r="AB36" s="28">
        <v>4.1428571428571432</v>
      </c>
      <c r="AC36" s="28">
        <v>0.63887656499993994</v>
      </c>
      <c r="AD36" s="28">
        <v>4.3469387755102042</v>
      </c>
      <c r="AE36" s="28">
        <v>4.4605820105820113</v>
      </c>
      <c r="AF36" s="28">
        <v>4.2726190476190471</v>
      </c>
      <c r="AG36" s="28">
        <v>4.5</v>
      </c>
      <c r="AH36" s="28">
        <f t="shared" si="2"/>
        <v>4.3950349584278161</v>
      </c>
      <c r="AI36" s="10">
        <v>3.739583333333333</v>
      </c>
      <c r="AJ36" s="21">
        <v>4.2202380952380958</v>
      </c>
      <c r="AK36" s="7">
        <v>0</v>
      </c>
      <c r="AL36" s="8">
        <f t="shared" si="3"/>
        <v>0</v>
      </c>
      <c r="AM36" s="7">
        <v>1</v>
      </c>
      <c r="AN36" s="8">
        <f t="shared" si="4"/>
        <v>0.1111111111111111</v>
      </c>
      <c r="AO36" s="7">
        <v>8</v>
      </c>
      <c r="AP36" s="8">
        <f t="shared" si="5"/>
        <v>0.88888888888888884</v>
      </c>
      <c r="AQ36" s="7">
        <v>0</v>
      </c>
      <c r="AR36" s="8">
        <f t="shared" si="6"/>
        <v>0</v>
      </c>
      <c r="AS36" s="7">
        <v>1</v>
      </c>
      <c r="AT36" s="8">
        <f t="shared" si="7"/>
        <v>0.1111111111111111</v>
      </c>
      <c r="AU36" s="7">
        <v>8</v>
      </c>
      <c r="AV36" s="8">
        <f t="shared" si="8"/>
        <v>0.88888888888888884</v>
      </c>
    </row>
    <row r="37" spans="1:48" ht="36" x14ac:dyDescent="0.2">
      <c r="A37" s="4" t="s">
        <v>35</v>
      </c>
      <c r="B37" s="4" t="s">
        <v>36</v>
      </c>
      <c r="C37" s="31">
        <v>21</v>
      </c>
      <c r="D37" s="31">
        <v>20</v>
      </c>
      <c r="E37" s="9">
        <f t="shared" si="0"/>
        <v>0.95238095238095233</v>
      </c>
      <c r="F37" s="25">
        <v>21</v>
      </c>
      <c r="G37" s="7">
        <v>21</v>
      </c>
      <c r="H37" s="7">
        <v>21</v>
      </c>
      <c r="I37" s="25">
        <v>14</v>
      </c>
      <c r="J37" s="9">
        <f t="shared" si="1"/>
        <v>0.66666666666666663</v>
      </c>
      <c r="K37" s="7">
        <v>13</v>
      </c>
      <c r="L37" s="8">
        <f t="shared" si="9"/>
        <v>0.61904761904761907</v>
      </c>
      <c r="M37" s="7">
        <v>3</v>
      </c>
      <c r="N37" s="8">
        <f t="shared" si="12"/>
        <v>0.14285714285714285</v>
      </c>
      <c r="O37" s="30">
        <f t="shared" si="11"/>
        <v>0.47619047619047611</v>
      </c>
      <c r="P37" s="28">
        <v>3.0769230769230771</v>
      </c>
      <c r="Q37" s="28">
        <v>1.1409536133993328</v>
      </c>
      <c r="R37" s="28">
        <v>3.0769230769230771</v>
      </c>
      <c r="S37" s="28">
        <v>0.82848689340530823</v>
      </c>
      <c r="T37" s="28">
        <v>3.9230769230769229</v>
      </c>
      <c r="U37" s="28">
        <v>0.26646935501059649</v>
      </c>
      <c r="V37" s="28">
        <v>4.2307692307692308</v>
      </c>
      <c r="W37" s="28">
        <v>0.69656808754903199</v>
      </c>
      <c r="X37" s="28">
        <v>4.5384615384615383</v>
      </c>
      <c r="Y37" s="28">
        <v>0.63432394240271706</v>
      </c>
      <c r="Z37" s="28">
        <v>4.0769230769230766</v>
      </c>
      <c r="AA37" s="28">
        <v>0.72975638311577984</v>
      </c>
      <c r="AB37" s="28">
        <v>3.3076923076923075</v>
      </c>
      <c r="AC37" s="28">
        <v>0.99108451744039427</v>
      </c>
      <c r="AD37" s="28">
        <v>3.7472527472527473</v>
      </c>
      <c r="AE37" s="28">
        <v>3.9191163003663001</v>
      </c>
      <c r="AF37" s="28">
        <v>3.8577380952380951</v>
      </c>
      <c r="AG37" s="28">
        <v>3.6666666666666665</v>
      </c>
      <c r="AH37" s="28">
        <f t="shared" si="2"/>
        <v>3.7976934523809525</v>
      </c>
      <c r="AI37" s="10">
        <v>3.0787206890331893</v>
      </c>
      <c r="AJ37" s="21">
        <v>3.9603228505339834</v>
      </c>
      <c r="AK37" s="7">
        <v>1</v>
      </c>
      <c r="AL37" s="8">
        <f t="shared" si="3"/>
        <v>0.05</v>
      </c>
      <c r="AM37" s="7">
        <v>6</v>
      </c>
      <c r="AN37" s="8">
        <f t="shared" si="4"/>
        <v>0.3</v>
      </c>
      <c r="AO37" s="7">
        <v>13</v>
      </c>
      <c r="AP37" s="8">
        <f t="shared" si="5"/>
        <v>0.65</v>
      </c>
      <c r="AQ37" s="7">
        <v>1</v>
      </c>
      <c r="AR37" s="8">
        <f t="shared" si="6"/>
        <v>0.05</v>
      </c>
      <c r="AS37" s="7">
        <v>6</v>
      </c>
      <c r="AT37" s="8">
        <f t="shared" si="7"/>
        <v>0.3</v>
      </c>
      <c r="AU37" s="7">
        <v>13</v>
      </c>
      <c r="AV37" s="8">
        <f t="shared" si="8"/>
        <v>0.65</v>
      </c>
    </row>
    <row r="38" spans="1:48" ht="24" x14ac:dyDescent="0.2">
      <c r="A38" s="4" t="s">
        <v>37</v>
      </c>
      <c r="B38" s="4" t="s">
        <v>38</v>
      </c>
      <c r="C38" s="31">
        <v>25</v>
      </c>
      <c r="D38" s="31">
        <v>25</v>
      </c>
      <c r="E38" s="9">
        <f t="shared" si="0"/>
        <v>1</v>
      </c>
      <c r="F38" s="25">
        <v>45</v>
      </c>
      <c r="G38" s="7">
        <v>45</v>
      </c>
      <c r="H38" s="7">
        <v>45</v>
      </c>
      <c r="I38" s="25">
        <v>29</v>
      </c>
      <c r="J38" s="9">
        <f t="shared" si="1"/>
        <v>0.64444444444444449</v>
      </c>
      <c r="K38" s="7">
        <v>23</v>
      </c>
      <c r="L38" s="8">
        <f t="shared" si="9"/>
        <v>0.51111111111111107</v>
      </c>
      <c r="M38" s="7">
        <v>6</v>
      </c>
      <c r="N38" s="8">
        <f t="shared" si="12"/>
        <v>0.13333333333333333</v>
      </c>
      <c r="O38" s="30">
        <f t="shared" si="11"/>
        <v>0.42962962962962958</v>
      </c>
      <c r="P38" s="28">
        <v>2.8181818181818183</v>
      </c>
      <c r="Q38" s="28">
        <v>1.1535070491317745</v>
      </c>
      <c r="R38" s="28">
        <v>1.7826086956521738</v>
      </c>
      <c r="S38" s="28">
        <v>1.4128762442845149</v>
      </c>
      <c r="T38" s="28">
        <v>2.8695652173913042</v>
      </c>
      <c r="U38" s="28">
        <v>1.1152830729026662</v>
      </c>
      <c r="V38" s="28">
        <v>3</v>
      </c>
      <c r="W38" s="28">
        <v>1.4142135623730951</v>
      </c>
      <c r="X38" s="28">
        <v>3.5217391304347827</v>
      </c>
      <c r="Y38" s="28">
        <v>1.2809495532744553</v>
      </c>
      <c r="Z38" s="28">
        <v>3.3913043478260869</v>
      </c>
      <c r="AA38" s="28">
        <v>1.0524972553834959</v>
      </c>
      <c r="AB38" s="28">
        <v>2.4782608695652173</v>
      </c>
      <c r="AC38" s="28">
        <v>1.2465453205940391</v>
      </c>
      <c r="AD38" s="28">
        <v>2.8373800112930554</v>
      </c>
      <c r="AE38" s="28">
        <v>3.5907123191125394</v>
      </c>
      <c r="AF38" s="28">
        <v>3.4380539889895214</v>
      </c>
      <c r="AG38" s="28">
        <v>3.4</v>
      </c>
      <c r="AH38" s="28">
        <f t="shared" si="2"/>
        <v>3.3165365798487794</v>
      </c>
      <c r="AI38" s="10">
        <v>3.1063256676985413</v>
      </c>
      <c r="AJ38" s="21">
        <v>2.6573224536969837</v>
      </c>
      <c r="AK38" s="7">
        <v>2</v>
      </c>
      <c r="AL38" s="8">
        <f t="shared" si="3"/>
        <v>0.08</v>
      </c>
      <c r="AM38" s="7">
        <v>9</v>
      </c>
      <c r="AN38" s="8">
        <f t="shared" si="4"/>
        <v>0.36</v>
      </c>
      <c r="AO38" s="7">
        <v>14</v>
      </c>
      <c r="AP38" s="8">
        <f t="shared" si="5"/>
        <v>0.56000000000000005</v>
      </c>
      <c r="AQ38" s="7">
        <v>1</v>
      </c>
      <c r="AR38" s="8">
        <f t="shared" si="6"/>
        <v>0.04</v>
      </c>
      <c r="AS38" s="7">
        <v>12</v>
      </c>
      <c r="AT38" s="8">
        <f t="shared" si="7"/>
        <v>0.48</v>
      </c>
      <c r="AU38" s="7">
        <v>12</v>
      </c>
      <c r="AV38" s="8">
        <f t="shared" si="8"/>
        <v>0.48</v>
      </c>
    </row>
    <row r="39" spans="1:48" s="29" customFormat="1" ht="24" customHeight="1" x14ac:dyDescent="0.2">
      <c r="A39" s="4" t="s">
        <v>39</v>
      </c>
      <c r="B39" s="4" t="s">
        <v>40</v>
      </c>
      <c r="C39" s="31">
        <v>29</v>
      </c>
      <c r="D39" s="31">
        <v>20</v>
      </c>
      <c r="E39" s="9">
        <f t="shared" si="0"/>
        <v>0.68965517241379315</v>
      </c>
      <c r="F39" s="25">
        <v>21</v>
      </c>
      <c r="G39" s="7">
        <v>21</v>
      </c>
      <c r="H39" s="7">
        <v>25</v>
      </c>
      <c r="I39" s="26">
        <v>15</v>
      </c>
      <c r="J39" s="9">
        <f t="shared" si="1"/>
        <v>0.7142857142857143</v>
      </c>
      <c r="K39" s="7">
        <v>10</v>
      </c>
      <c r="L39" s="8">
        <f t="shared" si="9"/>
        <v>0.47619047619047616</v>
      </c>
      <c r="M39" s="7">
        <v>12</v>
      </c>
      <c r="N39" s="8">
        <f t="shared" si="12"/>
        <v>0.48</v>
      </c>
      <c r="O39" s="30">
        <f t="shared" si="11"/>
        <v>0.55682539682539678</v>
      </c>
      <c r="P39" s="28">
        <v>3.2</v>
      </c>
      <c r="Q39" s="28">
        <v>1.1661903789690602</v>
      </c>
      <c r="R39" s="28">
        <v>1.9</v>
      </c>
      <c r="S39" s="28">
        <v>1.9209372712298547</v>
      </c>
      <c r="T39" s="28">
        <v>2.5</v>
      </c>
      <c r="U39" s="28">
        <v>1.6881943016134133</v>
      </c>
      <c r="V39" s="28">
        <v>2.7</v>
      </c>
      <c r="W39" s="28">
        <v>1.2688577540449522</v>
      </c>
      <c r="X39" s="28">
        <v>3.1</v>
      </c>
      <c r="Y39" s="28">
        <v>1.374772708486752</v>
      </c>
      <c r="Z39" s="28">
        <v>3.3</v>
      </c>
      <c r="AA39" s="28">
        <v>1.2688577540449522</v>
      </c>
      <c r="AB39" s="28">
        <v>1.8</v>
      </c>
      <c r="AC39" s="28">
        <v>1.7776388834631178</v>
      </c>
      <c r="AD39" s="28">
        <v>2.6428571428571428</v>
      </c>
      <c r="AE39" s="28">
        <v>3.6765306122448984</v>
      </c>
      <c r="AF39" s="28">
        <v>3.5664433450147728</v>
      </c>
      <c r="AG39" s="28">
        <v>3.25</v>
      </c>
      <c r="AH39" s="28">
        <f t="shared" si="2"/>
        <v>3.2839577750292035</v>
      </c>
      <c r="AI39" s="10">
        <v>2.9037009287009283</v>
      </c>
      <c r="AJ39" s="21">
        <v>2.9442453044267558</v>
      </c>
      <c r="AK39" s="7">
        <v>2</v>
      </c>
      <c r="AL39" s="8">
        <f t="shared" si="3"/>
        <v>0.1</v>
      </c>
      <c r="AM39" s="5">
        <v>5</v>
      </c>
      <c r="AN39" s="8">
        <f t="shared" si="4"/>
        <v>0.25</v>
      </c>
      <c r="AO39" s="7">
        <v>13</v>
      </c>
      <c r="AP39" s="8">
        <f t="shared" si="5"/>
        <v>0.65</v>
      </c>
      <c r="AQ39" s="7">
        <v>2</v>
      </c>
      <c r="AR39" s="8">
        <f t="shared" si="6"/>
        <v>0.1</v>
      </c>
      <c r="AS39" s="5">
        <v>7</v>
      </c>
      <c r="AT39" s="8">
        <f t="shared" si="7"/>
        <v>0.35</v>
      </c>
      <c r="AU39" s="7">
        <v>11</v>
      </c>
      <c r="AV39" s="8">
        <f t="shared" si="8"/>
        <v>0.55000000000000004</v>
      </c>
    </row>
    <row r="40" spans="1:48" ht="24" x14ac:dyDescent="0.2">
      <c r="A40" s="4" t="s">
        <v>41</v>
      </c>
      <c r="B40" s="4" t="s">
        <v>42</v>
      </c>
      <c r="C40" s="31">
        <v>27</v>
      </c>
      <c r="D40" s="31">
        <v>17</v>
      </c>
      <c r="E40" s="9">
        <f t="shared" si="0"/>
        <v>0.62962962962962965</v>
      </c>
      <c r="F40" s="25">
        <v>21</v>
      </c>
      <c r="G40" s="7">
        <v>22</v>
      </c>
      <c r="H40" s="7">
        <v>25</v>
      </c>
      <c r="I40" s="26">
        <v>19</v>
      </c>
      <c r="J40" s="9">
        <f t="shared" si="1"/>
        <v>0.90476190476190477</v>
      </c>
      <c r="K40" s="7">
        <v>19</v>
      </c>
      <c r="L40" s="8">
        <f t="shared" si="9"/>
        <v>0.86363636363636365</v>
      </c>
      <c r="M40" s="7">
        <v>10</v>
      </c>
      <c r="N40" s="8">
        <f t="shared" si="12"/>
        <v>0.4</v>
      </c>
      <c r="O40" s="30">
        <f t="shared" si="11"/>
        <v>0.72279942279942277</v>
      </c>
      <c r="P40" s="28">
        <v>3.5263157894736841</v>
      </c>
      <c r="Q40" s="28">
        <v>0.75172930826766848</v>
      </c>
      <c r="R40" s="28">
        <v>2.736842105263158</v>
      </c>
      <c r="S40" s="28">
        <v>0.96475277788544</v>
      </c>
      <c r="T40" s="28">
        <v>3.7894736842105261</v>
      </c>
      <c r="U40" s="28">
        <v>0.69425820833015361</v>
      </c>
      <c r="V40" s="28">
        <v>4</v>
      </c>
      <c r="W40" s="28">
        <v>0.79471941423902626</v>
      </c>
      <c r="X40" s="28">
        <v>4.2631578947368425</v>
      </c>
      <c r="Y40" s="28">
        <v>0.54696341291648753</v>
      </c>
      <c r="Z40" s="28">
        <v>4.3684210526315788</v>
      </c>
      <c r="AA40" s="28">
        <v>0.74059196207738365</v>
      </c>
      <c r="AB40" s="28">
        <v>3.3684210526315788</v>
      </c>
      <c r="AC40" s="28">
        <v>0.87120765038141301</v>
      </c>
      <c r="AD40" s="28">
        <v>3.7218045112781959</v>
      </c>
      <c r="AE40" s="28">
        <v>4.3709422667975293</v>
      </c>
      <c r="AF40" s="28">
        <v>4.312629699591775</v>
      </c>
      <c r="AG40" s="28">
        <v>3.6</v>
      </c>
      <c r="AH40" s="28">
        <f t="shared" si="2"/>
        <v>4.0013441194168751</v>
      </c>
      <c r="AI40" s="10">
        <v>3.0599406766073436</v>
      </c>
      <c r="AJ40" s="21">
        <v>3.3204761904761906</v>
      </c>
      <c r="AK40" s="7">
        <v>0</v>
      </c>
      <c r="AL40" s="8">
        <f t="shared" si="3"/>
        <v>0</v>
      </c>
      <c r="AM40" s="7">
        <v>1</v>
      </c>
      <c r="AN40" s="8">
        <f t="shared" si="4"/>
        <v>5.8823529411764705E-2</v>
      </c>
      <c r="AO40" s="7">
        <v>16</v>
      </c>
      <c r="AP40" s="8">
        <f t="shared" si="5"/>
        <v>0.94117647058823528</v>
      </c>
      <c r="AQ40" s="7">
        <v>0</v>
      </c>
      <c r="AR40" s="8">
        <f t="shared" si="6"/>
        <v>0</v>
      </c>
      <c r="AS40" s="7">
        <v>1</v>
      </c>
      <c r="AT40" s="8">
        <f t="shared" si="7"/>
        <v>5.8823529411764705E-2</v>
      </c>
      <c r="AU40" s="7">
        <v>16</v>
      </c>
      <c r="AV40" s="8">
        <f t="shared" si="8"/>
        <v>0.94117647058823528</v>
      </c>
    </row>
    <row r="41" spans="1:48" x14ac:dyDescent="0.2">
      <c r="A41" s="38"/>
      <c r="B41" s="38"/>
      <c r="C41" s="31"/>
      <c r="D41" s="31"/>
      <c r="E41" s="9"/>
      <c r="F41" s="25"/>
      <c r="G41" s="39"/>
      <c r="I41" s="26"/>
      <c r="J41" s="9"/>
      <c r="K41" s="39"/>
      <c r="L41" s="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H41" s="28"/>
      <c r="AI41" s="21"/>
      <c r="AJ41" s="21"/>
      <c r="AK41" s="39"/>
      <c r="AL41" s="8"/>
      <c r="AM41" s="39"/>
      <c r="AN41" s="8"/>
      <c r="AO41" s="39"/>
      <c r="AP41" s="8"/>
      <c r="AQ41" s="39"/>
      <c r="AR41" s="8"/>
      <c r="AS41" s="39"/>
      <c r="AT41" s="8"/>
      <c r="AU41" s="39"/>
      <c r="AV41" s="8"/>
    </row>
    <row r="42" spans="1:48" ht="24" customHeight="1" x14ac:dyDescent="0.2">
      <c r="A42" s="50"/>
      <c r="B42" s="40" t="s">
        <v>147</v>
      </c>
      <c r="C42" s="31"/>
      <c r="D42" s="31"/>
      <c r="E42" s="9"/>
      <c r="F42" s="25"/>
      <c r="G42" s="39"/>
      <c r="I42" s="26"/>
      <c r="J42" s="9"/>
      <c r="K42" s="39"/>
      <c r="L42" s="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H42" s="28"/>
      <c r="AI42" s="21"/>
      <c r="AJ42" s="21"/>
      <c r="AK42" s="39"/>
      <c r="AL42" s="8"/>
      <c r="AM42" s="39"/>
      <c r="AN42" s="8"/>
      <c r="AO42" s="39"/>
      <c r="AP42" s="8"/>
      <c r="AQ42" s="39"/>
      <c r="AR42" s="8"/>
      <c r="AS42" s="39"/>
      <c r="AT42" s="8"/>
      <c r="AU42" s="39"/>
      <c r="AV42" s="8"/>
    </row>
    <row r="43" spans="1:48" x14ac:dyDescent="0.2">
      <c r="B43" s="1" t="s">
        <v>148</v>
      </c>
      <c r="C43" s="31">
        <f>SUM(C21,C9,C24,C36,C39,C40)</f>
        <v>110</v>
      </c>
      <c r="D43" s="31">
        <f t="shared" ref="D43:AO43" si="13">SUM(D21,D9,D24,D36,D39,D40)</f>
        <v>82</v>
      </c>
      <c r="E43" s="9">
        <f t="shared" si="0"/>
        <v>0.74545454545454548</v>
      </c>
      <c r="F43" s="31">
        <f t="shared" si="13"/>
        <v>83</v>
      </c>
      <c r="G43" s="31">
        <f t="shared" si="13"/>
        <v>85</v>
      </c>
      <c r="H43" s="31">
        <f t="shared" si="13"/>
        <v>90</v>
      </c>
      <c r="I43" s="31">
        <f t="shared" si="13"/>
        <v>58</v>
      </c>
      <c r="J43" s="9">
        <f t="shared" si="1"/>
        <v>0.6987951807228916</v>
      </c>
      <c r="K43" s="31">
        <f t="shared" si="13"/>
        <v>58</v>
      </c>
      <c r="L43" s="9">
        <f t="shared" si="9"/>
        <v>0.68235294117647061</v>
      </c>
      <c r="M43" s="31">
        <f t="shared" si="13"/>
        <v>38</v>
      </c>
      <c r="N43" s="9">
        <f t="shared" ref="N43:N49" si="14">M43/H43</f>
        <v>0.42222222222222222</v>
      </c>
      <c r="O43" s="9">
        <f t="shared" ref="O43:O49" si="15">AVERAGE(J43,L43,N43)</f>
        <v>0.6011234480405282</v>
      </c>
      <c r="P43" s="28">
        <v>3.7397501105705437</v>
      </c>
      <c r="Q43" s="28">
        <f t="shared" ref="Q43:AF43" si="16">AVERAGE(Q21,Q9,Q24,Q36,Q39,Q40)</f>
        <v>0.87195564425456051</v>
      </c>
      <c r="R43" s="28">
        <f t="shared" si="16"/>
        <v>3.267204776647501</v>
      </c>
      <c r="S43" s="28">
        <f t="shared" si="16"/>
        <v>0.99984735320851215</v>
      </c>
      <c r="T43" s="28">
        <f t="shared" si="16"/>
        <v>3.8220551378446115</v>
      </c>
      <c r="U43" s="28">
        <f t="shared" si="16"/>
        <v>0.9257642682104823</v>
      </c>
      <c r="V43" s="28">
        <f t="shared" si="16"/>
        <v>3.9363445378151258</v>
      </c>
      <c r="W43" s="28">
        <f t="shared" si="16"/>
        <v>0.84149855503588589</v>
      </c>
      <c r="X43" s="28">
        <f t="shared" si="16"/>
        <v>4.2464506855373729</v>
      </c>
      <c r="Y43" s="28">
        <f t="shared" si="16"/>
        <v>0.69080599045382263</v>
      </c>
      <c r="Z43" s="28">
        <f t="shared" si="16"/>
        <v>4.3645547692761317</v>
      </c>
      <c r="AA43" s="28">
        <f t="shared" si="16"/>
        <v>0.63140294474684056</v>
      </c>
      <c r="AB43" s="28">
        <f t="shared" si="16"/>
        <v>3.5763895031696893</v>
      </c>
      <c r="AC43" s="28">
        <f t="shared" si="16"/>
        <v>0.8632286305770015</v>
      </c>
      <c r="AD43" s="28">
        <f t="shared" si="16"/>
        <v>3.8503927886944251</v>
      </c>
      <c r="AE43" s="28">
        <f t="shared" si="16"/>
        <v>4.2208568516795886</v>
      </c>
      <c r="AF43" s="28">
        <f t="shared" si="16"/>
        <v>4.1057940593698179</v>
      </c>
      <c r="AG43" s="28">
        <v>3.6916666666666664</v>
      </c>
      <c r="AH43" s="28">
        <f t="shared" si="2"/>
        <v>3.9671775916026242</v>
      </c>
      <c r="AI43" s="28">
        <f>AVERAGE(AI21,AI9,AI24,AI36,AI39,AI40)</f>
        <v>3.8300756517123529</v>
      </c>
      <c r="AJ43" s="28">
        <f>AVERAGE(AJ21,AJ9,AJ24,AJ36,AJ39,AJ40)</f>
        <v>3.7876463690237152</v>
      </c>
      <c r="AK43" s="31">
        <f t="shared" si="13"/>
        <v>2</v>
      </c>
      <c r="AL43" s="41">
        <f t="shared" si="3"/>
        <v>2.4390243902439025E-2</v>
      </c>
      <c r="AM43" s="31">
        <f t="shared" si="13"/>
        <v>16</v>
      </c>
      <c r="AN43" s="41">
        <f t="shared" si="4"/>
        <v>0.1951219512195122</v>
      </c>
      <c r="AO43" s="31">
        <f t="shared" si="13"/>
        <v>64</v>
      </c>
      <c r="AP43" s="41">
        <f t="shared" si="5"/>
        <v>0.78048780487804881</v>
      </c>
      <c r="AQ43" s="31">
        <f t="shared" ref="AQ43" si="17">SUM(AQ21,AQ9,AQ24,AQ36,AQ39,AQ40)</f>
        <v>2</v>
      </c>
      <c r="AR43" s="8">
        <f t="shared" si="6"/>
        <v>2.4390243902439025E-2</v>
      </c>
      <c r="AS43" s="31">
        <f t="shared" ref="AS43" si="18">SUM(AS21,AS9,AS24,AS36,AS39,AS40)</f>
        <v>17</v>
      </c>
      <c r="AT43" s="8">
        <f t="shared" si="7"/>
        <v>0.2073170731707317</v>
      </c>
      <c r="AU43" s="31">
        <f t="shared" ref="AU43" si="19">SUM(AU21,AU9,AU24,AU36,AU39,AU40)</f>
        <v>63</v>
      </c>
      <c r="AV43" s="8">
        <f t="shared" si="8"/>
        <v>0.76829268292682928</v>
      </c>
    </row>
    <row r="44" spans="1:48" x14ac:dyDescent="0.2">
      <c r="B44" s="1" t="s">
        <v>149</v>
      </c>
      <c r="C44" s="31">
        <f>SUM(C16,C20,C26)</f>
        <v>63</v>
      </c>
      <c r="D44" s="31">
        <f t="shared" ref="D44:AO44" si="20">SUM(D16,D20,D26)</f>
        <v>43</v>
      </c>
      <c r="E44" s="9">
        <f t="shared" si="0"/>
        <v>0.68253968253968256</v>
      </c>
      <c r="F44" s="31">
        <f t="shared" si="20"/>
        <v>21</v>
      </c>
      <c r="G44" s="31">
        <f t="shared" si="20"/>
        <v>21</v>
      </c>
      <c r="H44" s="31">
        <f t="shared" si="20"/>
        <v>21</v>
      </c>
      <c r="I44" s="31">
        <f t="shared" si="20"/>
        <v>18</v>
      </c>
      <c r="J44" s="9">
        <f t="shared" si="1"/>
        <v>0.8571428571428571</v>
      </c>
      <c r="K44" s="31">
        <f t="shared" si="20"/>
        <v>16</v>
      </c>
      <c r="L44" s="9">
        <f t="shared" si="9"/>
        <v>0.76190476190476186</v>
      </c>
      <c r="M44" s="31">
        <f t="shared" si="20"/>
        <v>10</v>
      </c>
      <c r="N44" s="9">
        <f t="shared" si="14"/>
        <v>0.47619047619047616</v>
      </c>
      <c r="O44" s="9">
        <f t="shared" si="15"/>
        <v>0.69841269841269848</v>
      </c>
      <c r="P44" s="28">
        <v>2.6888888888888887</v>
      </c>
      <c r="Q44" s="28">
        <v>0.92505674733824927</v>
      </c>
      <c r="R44" s="28">
        <v>3.0557354925775977</v>
      </c>
      <c r="S44" s="28">
        <v>0.92717036849263867</v>
      </c>
      <c r="T44" s="28">
        <v>3.7986504723346832</v>
      </c>
      <c r="U44" s="28">
        <v>0.73252000626725688</v>
      </c>
      <c r="V44" s="28">
        <v>3.9082591093117407</v>
      </c>
      <c r="W44" s="28">
        <v>0.64950256142221297</v>
      </c>
      <c r="X44" s="28">
        <v>4.0655870445344133</v>
      </c>
      <c r="Y44" s="28">
        <v>0.61523166558229769</v>
      </c>
      <c r="Z44" s="28">
        <v>4.1855600539811073</v>
      </c>
      <c r="AA44" s="28">
        <v>0.76213466686789721</v>
      </c>
      <c r="AB44" s="28">
        <v>3.3685560053981107</v>
      </c>
      <c r="AC44" s="28">
        <v>0.84068101056748135</v>
      </c>
      <c r="AD44" s="28">
        <v>3.7056911509543093</v>
      </c>
      <c r="AE44" s="28">
        <v>4.2439179605319968</v>
      </c>
      <c r="AF44" s="28">
        <v>4.1522235636072065</v>
      </c>
      <c r="AG44" s="28">
        <v>4.0833333333333339</v>
      </c>
      <c r="AH44" s="28">
        <f t="shared" si="2"/>
        <v>4.0462915021067118</v>
      </c>
      <c r="AI44" s="28">
        <f>AVERAGE(AI16,AI20,AI26)</f>
        <v>3.7712797619047618</v>
      </c>
      <c r="AJ44" s="28"/>
      <c r="AK44" s="31">
        <f t="shared" si="20"/>
        <v>3</v>
      </c>
      <c r="AL44" s="41">
        <f t="shared" si="3"/>
        <v>6.9767441860465115E-2</v>
      </c>
      <c r="AM44" s="31">
        <f t="shared" si="20"/>
        <v>14</v>
      </c>
      <c r="AN44" s="41">
        <f t="shared" si="4"/>
        <v>0.32558139534883723</v>
      </c>
      <c r="AO44" s="31">
        <f t="shared" si="20"/>
        <v>26</v>
      </c>
      <c r="AP44" s="41">
        <f t="shared" si="5"/>
        <v>0.60465116279069764</v>
      </c>
      <c r="AQ44" s="31">
        <f t="shared" ref="AQ44" si="21">SUM(AQ16,AQ20,AQ26)</f>
        <v>4</v>
      </c>
      <c r="AR44" s="8">
        <f t="shared" si="6"/>
        <v>9.3023255813953487E-2</v>
      </c>
      <c r="AS44" s="31">
        <f t="shared" ref="AS44" si="22">SUM(AS16,AS20,AS26)</f>
        <v>16</v>
      </c>
      <c r="AT44" s="8">
        <f t="shared" si="7"/>
        <v>0.37209302325581395</v>
      </c>
      <c r="AU44" s="31">
        <f t="shared" ref="AU44" si="23">SUM(AU16,AU20,AU26)</f>
        <v>23</v>
      </c>
      <c r="AV44" s="8">
        <f t="shared" si="8"/>
        <v>0.53488372093023251</v>
      </c>
    </row>
    <row r="45" spans="1:48" x14ac:dyDescent="0.2">
      <c r="B45" s="1" t="s">
        <v>150</v>
      </c>
      <c r="C45" s="31">
        <f>SUM(C10,C11,C6,C22,C29)</f>
        <v>58</v>
      </c>
      <c r="D45" s="31">
        <f t="shared" ref="D45:AO45" si="24">SUM(D10,D11,D6,D22,D29)</f>
        <v>44</v>
      </c>
      <c r="E45" s="9">
        <f t="shared" si="0"/>
        <v>0.75862068965517238</v>
      </c>
      <c r="F45" s="31">
        <f t="shared" si="24"/>
        <v>88</v>
      </c>
      <c r="G45" s="31">
        <f t="shared" si="24"/>
        <v>88</v>
      </c>
      <c r="H45" s="31">
        <f t="shared" si="24"/>
        <v>88</v>
      </c>
      <c r="I45" s="31">
        <f t="shared" si="24"/>
        <v>36</v>
      </c>
      <c r="J45" s="9">
        <f t="shared" si="1"/>
        <v>0.40909090909090912</v>
      </c>
      <c r="K45" s="31">
        <f t="shared" si="24"/>
        <v>32</v>
      </c>
      <c r="L45" s="9">
        <f t="shared" si="9"/>
        <v>0.36363636363636365</v>
      </c>
      <c r="M45" s="31">
        <f t="shared" si="24"/>
        <v>24</v>
      </c>
      <c r="N45" s="9">
        <f t="shared" si="14"/>
        <v>0.27272727272727271</v>
      </c>
      <c r="O45" s="9">
        <f t="shared" si="15"/>
        <v>0.34848484848484845</v>
      </c>
      <c r="P45" s="28">
        <v>2.9267676767676769</v>
      </c>
      <c r="Q45" s="28">
        <v>1.035352704079805</v>
      </c>
      <c r="R45" s="28">
        <v>2.2581521739130435</v>
      </c>
      <c r="S45" s="28">
        <v>1.2205115974851308</v>
      </c>
      <c r="T45" s="28">
        <v>2.8632246376811596</v>
      </c>
      <c r="U45" s="28">
        <v>0.96613930691635352</v>
      </c>
      <c r="V45" s="28">
        <v>3.0347222222222223</v>
      </c>
      <c r="W45" s="28">
        <v>1.085751098783156</v>
      </c>
      <c r="X45" s="28">
        <v>3.4568236714975846</v>
      </c>
      <c r="Y45" s="28">
        <v>1.0439615223443108</v>
      </c>
      <c r="Z45" s="28">
        <v>3.6256038647342992</v>
      </c>
      <c r="AA45" s="28">
        <v>0.95268838310173409</v>
      </c>
      <c r="AB45" s="28">
        <v>2.2515096618357489</v>
      </c>
      <c r="AC45" s="28">
        <v>1.0926374349527013</v>
      </c>
      <c r="AD45" s="28">
        <v>2.9166862726645335</v>
      </c>
      <c r="AE45" s="28">
        <v>3.6598328935633835</v>
      </c>
      <c r="AF45" s="28">
        <v>3.4114563976599608</v>
      </c>
      <c r="AG45" s="28">
        <v>3.5845238095238097</v>
      </c>
      <c r="AH45" s="28">
        <f t="shared" si="2"/>
        <v>3.393124843352922</v>
      </c>
      <c r="AI45" s="28">
        <f>AVERAGE(AI10,AI11,AI6,AI22,AI29)</f>
        <v>3.386821108713578</v>
      </c>
      <c r="AJ45" s="28">
        <f>AVERAGE(AJ10,AJ11,AJ6,AJ22,AJ29)</f>
        <v>3.8920190309940366</v>
      </c>
      <c r="AK45" s="31">
        <f t="shared" si="24"/>
        <v>1</v>
      </c>
      <c r="AL45" s="41">
        <f t="shared" si="3"/>
        <v>2.2727272727272728E-2</v>
      </c>
      <c r="AM45" s="31">
        <f t="shared" si="24"/>
        <v>8</v>
      </c>
      <c r="AN45" s="41">
        <f t="shared" si="4"/>
        <v>0.18181818181818182</v>
      </c>
      <c r="AO45" s="31">
        <f t="shared" si="24"/>
        <v>35</v>
      </c>
      <c r="AP45" s="41">
        <f t="shared" si="5"/>
        <v>0.79545454545454541</v>
      </c>
      <c r="AQ45" s="31">
        <f t="shared" ref="AQ45" si="25">SUM(AQ10,AQ11,AQ6,AQ22,AQ29)</f>
        <v>1</v>
      </c>
      <c r="AR45" s="8">
        <f t="shared" si="6"/>
        <v>2.2727272727272728E-2</v>
      </c>
      <c r="AS45" s="31">
        <f t="shared" ref="AS45" si="26">SUM(AS10,AS11,AS6,AS22,AS29)</f>
        <v>10</v>
      </c>
      <c r="AT45" s="8">
        <f t="shared" si="7"/>
        <v>0.22727272727272727</v>
      </c>
      <c r="AU45" s="31">
        <f t="shared" ref="AU45" si="27">SUM(AU10,AU11,AU6,AU22,AU29)</f>
        <v>33</v>
      </c>
      <c r="AV45" s="8">
        <f t="shared" si="8"/>
        <v>0.75</v>
      </c>
    </row>
    <row r="46" spans="1:48" x14ac:dyDescent="0.2">
      <c r="B46" s="1" t="s">
        <v>151</v>
      </c>
      <c r="C46" s="31">
        <f>SUM(C7,C5,C8,C18,C33,C34,C37,C38)</f>
        <v>164</v>
      </c>
      <c r="D46" s="31">
        <f t="shared" ref="D46:AO46" si="28">SUM(D7,D5,D8,D18,D33,D34,D37,D38)</f>
        <v>146</v>
      </c>
      <c r="E46" s="9">
        <f t="shared" si="0"/>
        <v>0.8902439024390244</v>
      </c>
      <c r="F46" s="31">
        <f t="shared" si="28"/>
        <v>248</v>
      </c>
      <c r="G46" s="31">
        <f t="shared" si="28"/>
        <v>243</v>
      </c>
      <c r="H46" s="31">
        <f t="shared" si="28"/>
        <v>251</v>
      </c>
      <c r="I46" s="31">
        <f t="shared" si="28"/>
        <v>173</v>
      </c>
      <c r="J46" s="9">
        <f t="shared" si="1"/>
        <v>0.69758064516129037</v>
      </c>
      <c r="K46" s="31">
        <f t="shared" si="28"/>
        <v>147</v>
      </c>
      <c r="L46" s="9">
        <f t="shared" si="9"/>
        <v>0.60493827160493829</v>
      </c>
      <c r="M46" s="31">
        <f t="shared" si="28"/>
        <v>65</v>
      </c>
      <c r="N46" s="9">
        <f t="shared" si="14"/>
        <v>0.25896414342629481</v>
      </c>
      <c r="O46" s="9">
        <f t="shared" si="15"/>
        <v>0.52049435339750783</v>
      </c>
      <c r="P46" s="28">
        <v>2.8435055776696645</v>
      </c>
      <c r="Q46" s="28">
        <v>0.98589629621585551</v>
      </c>
      <c r="R46" s="28">
        <v>2.4445520664406115</v>
      </c>
      <c r="S46" s="28">
        <v>1.1621745320926915</v>
      </c>
      <c r="T46" s="28">
        <v>3.1255221386800334</v>
      </c>
      <c r="U46" s="28">
        <v>0.99879677278366119</v>
      </c>
      <c r="V46" s="28">
        <v>3.099491129785247</v>
      </c>
      <c r="W46" s="28">
        <v>0.91499416174901937</v>
      </c>
      <c r="X46" s="28">
        <v>3.6804012482185855</v>
      </c>
      <c r="Y46" s="28">
        <v>0.68628833531171185</v>
      </c>
      <c r="Z46" s="28">
        <v>3.6106887316330045</v>
      </c>
      <c r="AA46" s="28">
        <v>0.75072041704156711</v>
      </c>
      <c r="AB46" s="28">
        <v>2.7252779006339383</v>
      </c>
      <c r="AC46" s="28">
        <v>0.89354541320993808</v>
      </c>
      <c r="AD46" s="28">
        <v>3.0756341132944405</v>
      </c>
      <c r="AE46" s="28">
        <v>3.845013207070612</v>
      </c>
      <c r="AF46" s="28">
        <v>3.7024590248884621</v>
      </c>
      <c r="AG46" s="28">
        <v>3.7131725417439703</v>
      </c>
      <c r="AH46" s="28">
        <f t="shared" si="2"/>
        <v>3.5840697217493713</v>
      </c>
      <c r="AI46" s="28">
        <f>AVERAGE(AI7,AI5,AI8,AI18,AI33,AI34,AI37,AI38)</f>
        <v>3.2617335649920065</v>
      </c>
      <c r="AJ46" s="28">
        <f>AVERAGE(AJ7,AJ5,AJ8,AJ18,AJ33,AJ34,AJ37,AJ38)</f>
        <v>3.2123592358205273</v>
      </c>
      <c r="AK46" s="31">
        <f t="shared" si="28"/>
        <v>7</v>
      </c>
      <c r="AL46" s="41">
        <f t="shared" si="3"/>
        <v>4.7945205479452052E-2</v>
      </c>
      <c r="AM46" s="31">
        <f t="shared" si="28"/>
        <v>49</v>
      </c>
      <c r="AN46" s="41">
        <f t="shared" si="4"/>
        <v>0.33561643835616439</v>
      </c>
      <c r="AO46" s="31">
        <f t="shared" si="28"/>
        <v>90</v>
      </c>
      <c r="AP46" s="41">
        <f t="shared" si="5"/>
        <v>0.61643835616438358</v>
      </c>
      <c r="AQ46" s="31">
        <f t="shared" ref="AQ46" si="29">SUM(AQ7,AQ5,AQ8,AQ18,AQ33,AQ34,AQ37,AQ38)</f>
        <v>7</v>
      </c>
      <c r="AR46" s="8">
        <f t="shared" si="6"/>
        <v>4.7945205479452052E-2</v>
      </c>
      <c r="AS46" s="31">
        <f t="shared" ref="AS46" si="30">SUM(AS7,AS5,AS8,AS18,AS33,AS34,AS37,AS38)</f>
        <v>60</v>
      </c>
      <c r="AT46" s="8">
        <f t="shared" si="7"/>
        <v>0.41095890410958902</v>
      </c>
      <c r="AU46" s="31">
        <f t="shared" ref="AU46" si="31">SUM(AU7,AU5,AU8,AU18,AU33,AU34,AU37,AU38)</f>
        <v>79</v>
      </c>
      <c r="AV46" s="8">
        <f t="shared" si="8"/>
        <v>0.54109589041095896</v>
      </c>
    </row>
    <row r="47" spans="1:48" x14ac:dyDescent="0.2">
      <c r="B47" s="1" t="s">
        <v>152</v>
      </c>
      <c r="C47" s="31">
        <f>SUM(C3,C12,C14,C15,C27,C4,C13,C17,C30,C31,C32,C35,C28,C23,C25,C19)</f>
        <v>241</v>
      </c>
      <c r="D47" s="31">
        <f t="shared" ref="D47:AO47" si="32">SUM(D3,D12,D14,D15,D27,D4,D13,D17,D30,D31,D32,D35,D28,D23,D25,D19)</f>
        <v>175</v>
      </c>
      <c r="E47" s="9">
        <f t="shared" si="0"/>
        <v>0.72614107883817425</v>
      </c>
      <c r="F47" s="31">
        <f t="shared" si="32"/>
        <v>321</v>
      </c>
      <c r="G47" s="31">
        <f t="shared" si="32"/>
        <v>362</v>
      </c>
      <c r="H47" s="31">
        <f t="shared" si="32"/>
        <v>187</v>
      </c>
      <c r="I47" s="31">
        <f t="shared" si="32"/>
        <v>206</v>
      </c>
      <c r="J47" s="9">
        <f t="shared" si="1"/>
        <v>0.64174454828660432</v>
      </c>
      <c r="K47" s="31">
        <f t="shared" si="32"/>
        <v>197</v>
      </c>
      <c r="L47" s="9">
        <f t="shared" si="9"/>
        <v>0.54419889502762431</v>
      </c>
      <c r="M47" s="31">
        <f t="shared" si="32"/>
        <v>56</v>
      </c>
      <c r="N47" s="9">
        <f t="shared" si="14"/>
        <v>0.29946524064171121</v>
      </c>
      <c r="O47" s="9">
        <f t="shared" si="15"/>
        <v>0.49513622798531332</v>
      </c>
      <c r="P47" s="28">
        <v>3.099436243795763</v>
      </c>
      <c r="Q47" s="28">
        <v>0.8899345270295268</v>
      </c>
      <c r="R47" s="28">
        <v>2.6910000863537045</v>
      </c>
      <c r="S47" s="28">
        <v>1.1000434474165279</v>
      </c>
      <c r="T47" s="28">
        <v>3.2261646645837825</v>
      </c>
      <c r="U47" s="28">
        <v>0.95134013130317496</v>
      </c>
      <c r="V47" s="28">
        <v>3.3377835850939563</v>
      </c>
      <c r="W47" s="28">
        <v>0.9111577479608336</v>
      </c>
      <c r="X47" s="28">
        <v>3.5027752177915192</v>
      </c>
      <c r="Y47" s="28">
        <v>0.83805592900291059</v>
      </c>
      <c r="Z47" s="28">
        <v>3.6206164190477588</v>
      </c>
      <c r="AA47" s="28">
        <v>0.88710754184711083</v>
      </c>
      <c r="AB47" s="28">
        <v>2.6268005128027707</v>
      </c>
      <c r="AC47" s="28">
        <v>1.0248357282887237</v>
      </c>
      <c r="AD47" s="28">
        <v>3.157796675638465</v>
      </c>
      <c r="AE47" s="28">
        <v>3.8163710069003214</v>
      </c>
      <c r="AF47" s="28">
        <v>3.7018503076610343</v>
      </c>
      <c r="AG47" s="28">
        <v>3.7315873015873016</v>
      </c>
      <c r="AH47" s="28">
        <v>3.5754993809928375</v>
      </c>
      <c r="AI47" s="28">
        <v>3.1593570005718847</v>
      </c>
      <c r="AJ47" s="28">
        <v>3.640592392070142</v>
      </c>
      <c r="AK47" s="31">
        <f t="shared" si="32"/>
        <v>15</v>
      </c>
      <c r="AL47" s="41">
        <f t="shared" si="3"/>
        <v>8.5714285714285715E-2</v>
      </c>
      <c r="AM47" s="31">
        <f t="shared" si="32"/>
        <v>44</v>
      </c>
      <c r="AN47" s="41">
        <f t="shared" si="4"/>
        <v>0.25142857142857145</v>
      </c>
      <c r="AO47" s="31">
        <f t="shared" si="32"/>
        <v>116</v>
      </c>
      <c r="AP47" s="41">
        <f t="shared" si="5"/>
        <v>0.66285714285714281</v>
      </c>
      <c r="AQ47" s="31">
        <f t="shared" ref="AQ47" si="33">SUM(AQ3,AQ12,AQ14,AQ15,AQ27,AQ4,AQ13,AQ17,AQ30,AQ31,AQ32,AQ35,AQ28,AQ23,AQ25,AQ19)</f>
        <v>16</v>
      </c>
      <c r="AR47" s="8">
        <f t="shared" si="6"/>
        <v>9.1428571428571428E-2</v>
      </c>
      <c r="AS47" s="31">
        <f t="shared" ref="AS47" si="34">SUM(AS3,AS12,AS14,AS15,AS27,AS4,AS13,AS17,AS30,AS31,AS32,AS35,AS28,AS23,AS25,AS19)</f>
        <v>53</v>
      </c>
      <c r="AT47" s="8">
        <f t="shared" si="7"/>
        <v>0.30285714285714288</v>
      </c>
      <c r="AU47" s="31">
        <f t="shared" ref="AU47" si="35">SUM(AU3,AU12,AU14,AU15,AU27,AU4,AU13,AU17,AU30,AU31,AU32,AU35,AU28,AU23,AU25,AU19)</f>
        <v>106</v>
      </c>
      <c r="AV47" s="8">
        <f t="shared" si="8"/>
        <v>0.60571428571428576</v>
      </c>
    </row>
    <row r="48" spans="1:48" x14ac:dyDescent="0.2">
      <c r="B48" s="38"/>
      <c r="C48" s="31"/>
      <c r="D48" s="31"/>
      <c r="E48" s="9"/>
      <c r="F48" s="25"/>
      <c r="G48" s="39"/>
      <c r="I48" s="26"/>
      <c r="J48" s="9"/>
      <c r="K48" s="39"/>
      <c r="L48" s="8"/>
      <c r="N48" s="9"/>
      <c r="O48" s="9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H48" s="28"/>
      <c r="AI48" s="21"/>
      <c r="AJ48" s="21"/>
      <c r="AK48" s="39"/>
      <c r="AL48" s="8"/>
      <c r="AM48" s="39"/>
      <c r="AN48" s="8"/>
      <c r="AO48" s="39"/>
      <c r="AP48" s="8"/>
      <c r="AQ48" s="39"/>
      <c r="AR48" s="8"/>
      <c r="AS48" s="39"/>
      <c r="AT48" s="8"/>
      <c r="AU48" s="39"/>
      <c r="AV48" s="8"/>
    </row>
    <row r="49" spans="1:48" s="16" customFormat="1" ht="25.5" customHeight="1" x14ac:dyDescent="0.2">
      <c r="A49" s="37"/>
      <c r="B49" s="49" t="s">
        <v>131</v>
      </c>
      <c r="C49" s="42">
        <f>SUM(C3:C40)</f>
        <v>636</v>
      </c>
      <c r="D49" s="42">
        <f>SUM(D3:D40)</f>
        <v>490</v>
      </c>
      <c r="E49" s="43">
        <f t="shared" si="0"/>
        <v>0.77044025157232709</v>
      </c>
      <c r="F49" s="44">
        <f>SUM(F3:F40)</f>
        <v>761</v>
      </c>
      <c r="G49" s="45">
        <f>SUM(G3:G40)</f>
        <v>799</v>
      </c>
      <c r="H49" s="45">
        <f>SUM(H3:H40)</f>
        <v>637</v>
      </c>
      <c r="I49" s="44">
        <f>SUM(I3:I40)</f>
        <v>491</v>
      </c>
      <c r="J49" s="43">
        <f t="shared" si="1"/>
        <v>0.64520367936925094</v>
      </c>
      <c r="K49" s="45">
        <f>SUM(K3:K40)</f>
        <v>450</v>
      </c>
      <c r="L49" s="46">
        <f t="shared" si="9"/>
        <v>0.56320400500625778</v>
      </c>
      <c r="M49" s="42">
        <f>SUM(M43:M47)</f>
        <v>193</v>
      </c>
      <c r="N49" s="46">
        <f t="shared" si="14"/>
        <v>0.30298273155416011</v>
      </c>
      <c r="O49" s="46">
        <f t="shared" si="15"/>
        <v>0.50379680530988968</v>
      </c>
      <c r="P49" s="47">
        <f>AVERAGE(P3:P40)</f>
        <v>3.2722358136088379</v>
      </c>
      <c r="Q49" s="47">
        <f t="shared" ref="Q49:AG49" si="36">AVERAGE(Q3:Q40)</f>
        <v>0.98491335186805318</v>
      </c>
      <c r="R49" s="47">
        <f t="shared" si="36"/>
        <v>2.7695195697103672</v>
      </c>
      <c r="S49" s="47">
        <f t="shared" si="36"/>
        <v>1.1232487938339342</v>
      </c>
      <c r="T49" s="47">
        <f t="shared" si="36"/>
        <v>3.3473818278581433</v>
      </c>
      <c r="U49" s="47">
        <f t="shared" si="36"/>
        <v>0.97993194361772085</v>
      </c>
      <c r="V49" s="47">
        <f t="shared" si="36"/>
        <v>3.4643566376049679</v>
      </c>
      <c r="W49" s="47">
        <f t="shared" si="36"/>
        <v>0.95421642442903698</v>
      </c>
      <c r="X49" s="47">
        <f t="shared" si="36"/>
        <v>3.7353770946945901</v>
      </c>
      <c r="Y49" s="47">
        <f t="shared" si="36"/>
        <v>0.83895386550847251</v>
      </c>
      <c r="Z49" s="47">
        <f t="shared" si="36"/>
        <v>3.8530038523703745</v>
      </c>
      <c r="AA49" s="47">
        <f t="shared" si="36"/>
        <v>0.83190563555222485</v>
      </c>
      <c r="AB49" s="47">
        <f t="shared" si="36"/>
        <v>2.826443942245628</v>
      </c>
      <c r="AC49" s="47">
        <f t="shared" si="36"/>
        <v>1.0124367672199526</v>
      </c>
      <c r="AD49" s="47">
        <f t="shared" si="36"/>
        <v>3.3240455340132722</v>
      </c>
      <c r="AE49" s="47">
        <f t="shared" si="36"/>
        <v>3.8985414790976862</v>
      </c>
      <c r="AF49" s="47">
        <f t="shared" si="36"/>
        <v>3.7481242395104162</v>
      </c>
      <c r="AG49" s="47">
        <f t="shared" si="36"/>
        <v>3.737958668315811</v>
      </c>
      <c r="AH49" s="47">
        <f t="shared" si="2"/>
        <v>3.6771674802342962</v>
      </c>
      <c r="AI49" s="48">
        <v>3.3563371899514736</v>
      </c>
      <c r="AJ49" s="48">
        <v>3.6316149733299676</v>
      </c>
      <c r="AK49" s="42">
        <f>SUM(AK3:AK40)</f>
        <v>28</v>
      </c>
      <c r="AL49" s="46">
        <f t="shared" si="3"/>
        <v>5.7142857142857141E-2</v>
      </c>
      <c r="AM49" s="42">
        <f t="shared" ref="AM49:AO49" si="37">SUM(AM3:AM40)</f>
        <v>131</v>
      </c>
      <c r="AN49" s="46">
        <f t="shared" si="4"/>
        <v>0.26734693877551019</v>
      </c>
      <c r="AO49" s="42">
        <f t="shared" si="37"/>
        <v>331</v>
      </c>
      <c r="AP49" s="46">
        <f t="shared" si="5"/>
        <v>0.67551020408163265</v>
      </c>
      <c r="AQ49" s="42">
        <f>SUM(AQ3:AQ40)</f>
        <v>30</v>
      </c>
      <c r="AR49" s="53">
        <f t="shared" si="6"/>
        <v>6.1224489795918366E-2</v>
      </c>
      <c r="AS49" s="42">
        <f t="shared" ref="AS49" si="38">SUM(AS3:AS40)</f>
        <v>156</v>
      </c>
      <c r="AT49" s="53">
        <f t="shared" si="7"/>
        <v>0.3183673469387755</v>
      </c>
      <c r="AU49" s="42">
        <f t="shared" ref="AU49" si="39">SUM(AU3:AU40)</f>
        <v>304</v>
      </c>
      <c r="AV49" s="53">
        <f t="shared" si="8"/>
        <v>0.62040816326530612</v>
      </c>
    </row>
    <row r="50" spans="1:48" x14ac:dyDescent="0.2">
      <c r="F50" s="27"/>
      <c r="G50" s="27"/>
      <c r="H50" s="27"/>
      <c r="I50" s="27"/>
      <c r="J50" s="27"/>
      <c r="P50" s="51"/>
    </row>
    <row r="51" spans="1:48" x14ac:dyDescent="0.2">
      <c r="F51" s="27"/>
      <c r="G51" s="27"/>
      <c r="H51" s="27"/>
      <c r="I51" s="27"/>
      <c r="J51" s="27"/>
    </row>
    <row r="52" spans="1:48" x14ac:dyDescent="0.2">
      <c r="F52" s="27"/>
      <c r="G52" s="27"/>
      <c r="H52" s="27"/>
      <c r="I52" s="27"/>
      <c r="J52" s="27"/>
    </row>
    <row r="53" spans="1:48" x14ac:dyDescent="0.2">
      <c r="F53" s="27"/>
      <c r="G53" s="27"/>
      <c r="H53" s="27"/>
      <c r="I53" s="27"/>
      <c r="J53" s="27"/>
    </row>
    <row r="54" spans="1:48" x14ac:dyDescent="0.2">
      <c r="F54" s="27"/>
      <c r="G54" s="27"/>
      <c r="H54" s="27"/>
      <c r="I54" s="27"/>
      <c r="J54" s="27"/>
    </row>
    <row r="55" spans="1:48" x14ac:dyDescent="0.2">
      <c r="F55" s="27"/>
      <c r="G55" s="27"/>
      <c r="H55" s="27"/>
      <c r="I55" s="27"/>
      <c r="J55" s="27"/>
    </row>
    <row r="56" spans="1:48" x14ac:dyDescent="0.2">
      <c r="F56" s="27"/>
      <c r="G56" s="27"/>
      <c r="H56" s="27"/>
      <c r="I56" s="27"/>
      <c r="J56" s="27"/>
    </row>
    <row r="57" spans="1:48" x14ac:dyDescent="0.2">
      <c r="F57" s="27"/>
      <c r="G57" s="27"/>
      <c r="H57" s="27"/>
      <c r="I57" s="27"/>
      <c r="J57" s="27"/>
    </row>
    <row r="58" spans="1:48" x14ac:dyDescent="0.2">
      <c r="F58" s="27"/>
      <c r="G58" s="27"/>
      <c r="H58" s="27"/>
      <c r="I58" s="27"/>
      <c r="J58" s="27"/>
    </row>
    <row r="59" spans="1:48" x14ac:dyDescent="0.2">
      <c r="F59" s="27"/>
      <c r="G59" s="27"/>
      <c r="H59" s="27"/>
      <c r="I59" s="27"/>
      <c r="J59" s="27"/>
    </row>
    <row r="60" spans="1:48" x14ac:dyDescent="0.2">
      <c r="F60" s="27"/>
      <c r="G60" s="27"/>
      <c r="H60" s="27"/>
      <c r="I60" s="27"/>
      <c r="J60" s="27"/>
    </row>
    <row r="61" spans="1:48" x14ac:dyDescent="0.2">
      <c r="F61" s="27"/>
      <c r="G61" s="27"/>
      <c r="H61" s="27"/>
      <c r="I61" s="27"/>
      <c r="J61" s="27"/>
    </row>
    <row r="62" spans="1:48" x14ac:dyDescent="0.2">
      <c r="F62" s="27"/>
      <c r="G62" s="27"/>
      <c r="H62" s="27"/>
      <c r="I62" s="27"/>
      <c r="J62" s="27"/>
    </row>
    <row r="63" spans="1:48" x14ac:dyDescent="0.2">
      <c r="F63" s="27"/>
      <c r="G63" s="27"/>
      <c r="H63" s="27"/>
      <c r="I63" s="27"/>
      <c r="J63" s="27"/>
    </row>
    <row r="64" spans="1:48" x14ac:dyDescent="0.2">
      <c r="F64" s="27"/>
      <c r="G64" s="27"/>
      <c r="H64" s="27"/>
      <c r="I64" s="27"/>
      <c r="J64" s="27"/>
    </row>
  </sheetData>
  <mergeCells count="10">
    <mergeCell ref="P1:W1"/>
    <mergeCell ref="AK1:AP1"/>
    <mergeCell ref="X1:AC1"/>
    <mergeCell ref="AQ1:AV1"/>
    <mergeCell ref="AQ2:AR2"/>
    <mergeCell ref="AS2:AT2"/>
    <mergeCell ref="AU2:AV2"/>
    <mergeCell ref="AK2:AL2"/>
    <mergeCell ref="AM2:AN2"/>
    <mergeCell ref="AO2:AP2"/>
  </mergeCells>
  <pageMargins left="0.7" right="0.7" top="0.75" bottom="0.75" header="0.3" footer="0.3"/>
  <pageSetup paperSize="9" scale="14" orientation="portrait" r:id="rId1"/>
  <ignoredErrors>
    <ignoredError sqref="E49 J49 AL49 AN49 E43:E47 J43:J47 AL43:AL47 AN43:AN47 O13 L43:L47 AP43:AP49 AR43:AR49" formula="1"/>
    <ignoredError sqref="AH44:AH46 AH37:AH40 AH27:AH36 AH3:AH2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799B6E00-C284-4058-8703-55C10A60C6FD}"/>
</file>

<file path=customXml/itemProps2.xml><?xml version="1.0" encoding="utf-8"?>
<ds:datastoreItem xmlns:ds="http://schemas.openxmlformats.org/officeDocument/2006/customXml" ds:itemID="{AFB09728-6731-4193-810B-BE47E79D2A81}"/>
</file>

<file path=customXml/itemProps3.xml><?xml version="1.0" encoding="utf-8"?>
<ds:datastoreItem xmlns:ds="http://schemas.openxmlformats.org/officeDocument/2006/customXml" ds:itemID="{444947E8-73D7-4767-85F7-EC344E3ED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Portada</vt:lpstr>
      <vt:lpstr>Preguntas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Cobo Salcines, Beatriz</dc:creator>
  <cp:lastModifiedBy>Cobo Salcines, Beatriz</cp:lastModifiedBy>
  <cp:lastPrinted>2016-02-02T10:28:18Z</cp:lastPrinted>
  <dcterms:created xsi:type="dcterms:W3CDTF">2013-09-12T10:38:18Z</dcterms:created>
  <dcterms:modified xsi:type="dcterms:W3CDTF">2016-02-17T10:58:51Z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