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gilp\Desktop\"/>
    </mc:Choice>
  </mc:AlternateContent>
  <bookViews>
    <workbookView xWindow="120" yWindow="525" windowWidth="18795" windowHeight="11340"/>
  </bookViews>
  <sheets>
    <sheet name="Portada" sheetId="7" r:id="rId1"/>
    <sheet name="Preguntas" sheetId="5" r:id="rId2"/>
    <sheet name="Valoración ASIGNATURAS" sheetId="9" r:id="rId3"/>
    <sheet name="Valoración PROFESORADO" sheetId="1" r:id="rId4"/>
  </sheets>
  <definedNames>
    <definedName name="_xlnm.Print_Titles" localSheetId="2">'Valoración ASIGNATURAS'!$A:$A</definedName>
    <definedName name="_xlnm.Print_Titles" localSheetId="3">'Valoración PROFESORADO'!$A:$A</definedName>
  </definedNames>
  <calcPr calcId="152511"/>
</workbook>
</file>

<file path=xl/calcChain.xml><?xml version="1.0" encoding="utf-8"?>
<calcChain xmlns="http://schemas.openxmlformats.org/spreadsheetml/2006/main">
  <c r="X39" i="1" l="1"/>
  <c r="W38" i="1"/>
  <c r="W39" i="1"/>
  <c r="W40" i="1"/>
  <c r="W36" i="1"/>
  <c r="W37" i="1"/>
  <c r="V42" i="9"/>
  <c r="V36" i="9"/>
  <c r="V37" i="9"/>
  <c r="V38" i="9"/>
  <c r="V39" i="9"/>
  <c r="V40" i="9"/>
  <c r="AB37" i="9"/>
  <c r="AB38" i="9"/>
  <c r="AB39" i="9"/>
  <c r="AB40" i="9"/>
  <c r="AB36" i="9"/>
  <c r="Z37" i="9"/>
  <c r="Z38" i="9"/>
  <c r="Z39" i="9"/>
  <c r="Z40" i="9"/>
  <c r="Z36" i="9"/>
  <c r="X37" i="9"/>
  <c r="X38" i="9"/>
  <c r="X39" i="9"/>
  <c r="X40" i="9"/>
  <c r="X36" i="9"/>
  <c r="I33" i="9"/>
  <c r="I36" i="9"/>
  <c r="I37" i="9"/>
  <c r="I38" i="9"/>
  <c r="I39" i="9"/>
  <c r="I40" i="9"/>
  <c r="H36" i="9"/>
  <c r="H37" i="9"/>
  <c r="H38" i="9"/>
  <c r="H39" i="9"/>
  <c r="H40" i="9"/>
  <c r="D36" i="9"/>
  <c r="D37" i="9"/>
  <c r="D38" i="9"/>
  <c r="D39" i="9"/>
  <c r="D40" i="9"/>
  <c r="B37" i="9"/>
  <c r="D32" i="1" l="1"/>
  <c r="I32" i="1"/>
  <c r="H32" i="1"/>
  <c r="I32" i="9"/>
  <c r="H32" i="9"/>
  <c r="I25" i="1"/>
  <c r="H25" i="1"/>
  <c r="D25" i="1"/>
  <c r="I9" i="1"/>
  <c r="H9" i="1"/>
  <c r="D9" i="1"/>
  <c r="F42" i="9" l="1"/>
  <c r="G42" i="9"/>
  <c r="C42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3" i="9"/>
  <c r="H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" i="9"/>
  <c r="AB4" i="9" l="1"/>
  <c r="AB5" i="9"/>
  <c r="AB6" i="9"/>
  <c r="AB7" i="9"/>
  <c r="AB8" i="9"/>
  <c r="AB9" i="9"/>
  <c r="AB10" i="9"/>
  <c r="AB11" i="9"/>
  <c r="AB12" i="9"/>
  <c r="AB13" i="9"/>
  <c r="AB14" i="9"/>
  <c r="AB15" i="9"/>
  <c r="AB16" i="9"/>
  <c r="AB17" i="9"/>
  <c r="AB18" i="9"/>
  <c r="AB19" i="9"/>
  <c r="AB20" i="9"/>
  <c r="AB21" i="9"/>
  <c r="AB22" i="9"/>
  <c r="AB23" i="9"/>
  <c r="AB24" i="9"/>
  <c r="AB25" i="9"/>
  <c r="AB26" i="9"/>
  <c r="AB27" i="9"/>
  <c r="AB28" i="9"/>
  <c r="AB29" i="9"/>
  <c r="AB30" i="9"/>
  <c r="AB31" i="9"/>
  <c r="AB32" i="9"/>
  <c r="AB33" i="9"/>
  <c r="AB3" i="9"/>
  <c r="Z4" i="9"/>
  <c r="Z5" i="9"/>
  <c r="Z6" i="9"/>
  <c r="Z7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" i="9"/>
  <c r="X4" i="9"/>
  <c r="X5" i="9"/>
  <c r="X6" i="9"/>
  <c r="X7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" i="9"/>
  <c r="W42" i="1" l="1"/>
  <c r="D33" i="1"/>
  <c r="AE32" i="1"/>
  <c r="AE33" i="1"/>
  <c r="AC32" i="1"/>
  <c r="AC33" i="1"/>
  <c r="AA32" i="1"/>
  <c r="AA33" i="1"/>
  <c r="V4" i="9" l="1"/>
  <c r="V5" i="9"/>
  <c r="V6" i="9"/>
  <c r="V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" i="9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" i="1"/>
  <c r="I33" i="1" l="1"/>
  <c r="H33" i="1"/>
  <c r="I27" i="1"/>
  <c r="I28" i="1"/>
  <c r="I29" i="1"/>
  <c r="I30" i="1"/>
  <c r="I31" i="1"/>
  <c r="I26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10" i="1"/>
  <c r="I4" i="1"/>
  <c r="I5" i="1"/>
  <c r="I6" i="1"/>
  <c r="I7" i="1"/>
  <c r="I8" i="1"/>
  <c r="H4" i="1"/>
  <c r="H5" i="1"/>
  <c r="H6" i="1"/>
  <c r="H7" i="1"/>
  <c r="H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27" i="1"/>
  <c r="H28" i="1"/>
  <c r="H29" i="1"/>
  <c r="H30" i="1"/>
  <c r="H31" i="1"/>
  <c r="I3" i="1"/>
  <c r="H3" i="1"/>
  <c r="D4" i="1"/>
  <c r="D5" i="1"/>
  <c r="D6" i="1"/>
  <c r="D7" i="1"/>
  <c r="D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D31" i="1"/>
  <c r="D3" i="1"/>
  <c r="AA42" i="9" l="1"/>
  <c r="Y42" i="9"/>
  <c r="W42" i="9"/>
  <c r="E42" i="9"/>
  <c r="B42" i="9"/>
  <c r="B40" i="9"/>
  <c r="B39" i="9"/>
  <c r="B38" i="9"/>
  <c r="B36" i="9"/>
  <c r="I42" i="9" l="1"/>
  <c r="Z42" i="9"/>
  <c r="X42" i="9"/>
  <c r="AB42" i="9"/>
  <c r="D42" i="9"/>
  <c r="H42" i="9"/>
  <c r="I39" i="1" l="1"/>
  <c r="AA39" i="1"/>
  <c r="AE39" i="1"/>
  <c r="H39" i="1"/>
  <c r="AC39" i="1"/>
  <c r="D39" i="1"/>
  <c r="AA40" i="1"/>
  <c r="H37" i="1" l="1"/>
  <c r="H40" i="1"/>
  <c r="D37" i="1"/>
  <c r="D40" i="1"/>
  <c r="I36" i="1"/>
  <c r="D36" i="1"/>
  <c r="D38" i="1"/>
  <c r="I37" i="1"/>
  <c r="H38" i="1"/>
  <c r="I40" i="1"/>
  <c r="H36" i="1"/>
  <c r="I38" i="1"/>
  <c r="AD42" i="1"/>
  <c r="AB42" i="1"/>
  <c r="Z4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C42" i="1"/>
  <c r="E42" i="1"/>
  <c r="F42" i="1"/>
  <c r="G42" i="1"/>
  <c r="B42" i="1"/>
  <c r="I42" i="1" l="1"/>
  <c r="D42" i="1"/>
  <c r="H42" i="1"/>
  <c r="AE36" i="1" l="1"/>
  <c r="AE37" i="1"/>
  <c r="AE38" i="1"/>
  <c r="AE40" i="1"/>
  <c r="AC36" i="1"/>
  <c r="AC37" i="1"/>
  <c r="AC38" i="1"/>
  <c r="AC40" i="1"/>
  <c r="AA36" i="1"/>
  <c r="AA37" i="1"/>
  <c r="AA38" i="1"/>
  <c r="AA42" i="1" l="1"/>
  <c r="AC42" i="1" l="1"/>
  <c r="AE42" i="1"/>
</calcChain>
</file>

<file path=xl/sharedStrings.xml><?xml version="1.0" encoding="utf-8"?>
<sst xmlns="http://schemas.openxmlformats.org/spreadsheetml/2006/main" count="160" uniqueCount="99">
  <si>
    <t>Más Bien En Desacuerdo</t>
  </si>
  <si>
    <t>Totalmente en Desacuerdo</t>
  </si>
  <si>
    <t>En Desacuerdo</t>
  </si>
  <si>
    <t>Más Bien De Acuerdo</t>
  </si>
  <si>
    <t>De Acuerdo</t>
  </si>
  <si>
    <t>Totalmente De Acuerdo</t>
  </si>
  <si>
    <t>PLAN</t>
  </si>
  <si>
    <t>Número total Unidades Evaluación</t>
  </si>
  <si>
    <t>Unidades Evaluadas</t>
  </si>
  <si>
    <t>% Unidades Evaluadas</t>
  </si>
  <si>
    <t>Num. Total Matriculados</t>
  </si>
  <si>
    <t>Num. Total Matriculados Evaluadas</t>
  </si>
  <si>
    <t>% Participación Total Titulación</t>
  </si>
  <si>
    <t>% Participación Total Evaluadas</t>
  </si>
  <si>
    <t>Media ITEM 1</t>
  </si>
  <si>
    <t>Media ITEM 2</t>
  </si>
  <si>
    <t>Media ITEM 3</t>
  </si>
  <si>
    <t>Media ITEM 4</t>
  </si>
  <si>
    <t>Media ITEM 5</t>
  </si>
  <si>
    <t>Media ITEM 6</t>
  </si>
  <si>
    <t>X&lt;=2,5</t>
  </si>
  <si>
    <t>2,5&lt;X&lt;=3,5</t>
  </si>
  <si>
    <t>3,5&lt;X</t>
  </si>
  <si>
    <t>Num. Total Encuestas Recibidas</t>
  </si>
  <si>
    <t>GRADO EN FISICA</t>
  </si>
  <si>
    <t>GRADO EN GEOGRAFIA Y ORDENACION DEL TERRITORIO</t>
  </si>
  <si>
    <t>GRADO EN HISTORIA</t>
  </si>
  <si>
    <t>GRADO EN MATEMATICAS</t>
  </si>
  <si>
    <t>GRADO EN MEDICINA</t>
  </si>
  <si>
    <t>LISTADO PREGUNTAS ENCUESTA</t>
  </si>
  <si>
    <t>Escala de valoración</t>
  </si>
  <si>
    <t>GRADO EN ADMINISTRACION Y DIRECCION DE EMPRESAS</t>
  </si>
  <si>
    <t>GRADO EN DERECHO</t>
  </si>
  <si>
    <t>GRADO EN ECONOMIA</t>
  </si>
  <si>
    <t>GRADO EN ENFERMERIA</t>
  </si>
  <si>
    <t>GRADO EN INGENIERIA CIVIL</t>
  </si>
  <si>
    <t>GRADO EN INGENIERIA DE LOS RECURSOS ENERGETICOS</t>
  </si>
  <si>
    <t>GRADO EN INGENIERIA DE LOS RECURSOS MINEROS</t>
  </si>
  <si>
    <t>GRADO EN INGENIERIA DE TECNOLOGIAS DE TELECOMUNICACION</t>
  </si>
  <si>
    <t>GRADO EN INGENIERIA ELECTRICA</t>
  </si>
  <si>
    <t>GRADO EN INGENIERIA EN ELECTRONICA INDUSTRIAL Y AUTOMATICA</t>
  </si>
  <si>
    <t>GRADO EN INGENIERIA EN TECNOLOGIAS INDUSTRIALES</t>
  </si>
  <si>
    <t>GRADO EN INGENIERIA INFORMATICA</t>
  </si>
  <si>
    <t>GRADO EN INGENIERIA MARINA</t>
  </si>
  <si>
    <t>GRADO EN INGENIERIA MARITIMA</t>
  </si>
  <si>
    <t>GRADO EN INGENIERIA MECANICA</t>
  </si>
  <si>
    <t>GRADO EN INGENIERIA NAUTICA Y TRANSPORTE MARITIMO</t>
  </si>
  <si>
    <t>GRADO EN INGENIERIA QUIMICA</t>
  </si>
  <si>
    <t>GRADO EN MAGISTERIO EN EDUCACION INFANTIL</t>
  </si>
  <si>
    <t>GRADO EN MAGISTERIO EN EDUCACION PRIMARIA</t>
  </si>
  <si>
    <t>GRADO EN RELACIONES LABORALES</t>
  </si>
  <si>
    <t>GRADO EN TURISMO</t>
  </si>
  <si>
    <t>MEDIA UC</t>
  </si>
  <si>
    <t>GRADO EN FISIOTERAPIA</t>
  </si>
  <si>
    <t>Unidades con media X</t>
  </si>
  <si>
    <t>GRADO EN LOGOPEDIA</t>
  </si>
  <si>
    <t>PROGRAMA CORNELL</t>
  </si>
  <si>
    <t>Media Global
2013-2014</t>
  </si>
  <si>
    <t>GRADO EN ESTUDIOS HISPANICOS</t>
  </si>
  <si>
    <t>POR RAMA DE CONOCIMIENTO:</t>
  </si>
  <si>
    <t>ARTES Y HUMANIDADES</t>
  </si>
  <si>
    <t>CIENCIAS</t>
  </si>
  <si>
    <t>CIENCIAS DE LA SALUD</t>
  </si>
  <si>
    <t>CIENCIAS SOCIALES Y JURIDICAS</t>
  </si>
  <si>
    <t>INGENIERÍA Y ARQUITECTURA</t>
  </si>
  <si>
    <t>UNIVERSIDAD DE CANTABRIA</t>
  </si>
  <si>
    <t>ENCUESTA DE OPINIÓN DE LOS ESTUDIANTES SOBRE LA ACTIVIDAD DOCENTE DEL PROFESORADO</t>
  </si>
  <si>
    <t xml:space="preserve">TABLA DE RESULTADOS </t>
  </si>
  <si>
    <t>TÍTULOS DE GRADO</t>
  </si>
  <si>
    <t>Media Global
2014-2015</t>
  </si>
  <si>
    <t>Desv
ITEM 1</t>
  </si>
  <si>
    <t>Desv
ITEM 2</t>
  </si>
  <si>
    <t>Desv
ITEM 3</t>
  </si>
  <si>
    <t>Desv
ITEM 4</t>
  </si>
  <si>
    <t>Desv
ITEM 5</t>
  </si>
  <si>
    <t>Desv
ITEM 6</t>
  </si>
  <si>
    <t>GRADOS MAGISTERIO EN ED. INFANTIL Y PRIMARIA</t>
  </si>
  <si>
    <t>VICERRECTORADO DE ORDENACIÓN ACADÉMICA Y PROFESORADO</t>
  </si>
  <si>
    <t>CURSO 2015-2016</t>
  </si>
  <si>
    <t>ENCUESTA DE OPINIÓN DE LOS ESTUDIANTES SOBRE LA ACTIVIDAD DOCENTE - ASIGNATURA</t>
  </si>
  <si>
    <t>Los materiales y la bibliografía recomendada son accesibles y de utilidad.</t>
  </si>
  <si>
    <t>La distribución de horas teóricas y prácticas de la asignatura es acertada.</t>
  </si>
  <si>
    <t>El esfuerzo necesario para aprobar es el adecuado.</t>
  </si>
  <si>
    <t>El profesorado de esta asignatura está bien coordinado.</t>
  </si>
  <si>
    <t>No se han producido solapamientos innecesarios con otras asignaturas.</t>
  </si>
  <si>
    <t>El sistema de evaluación es adecuado.</t>
  </si>
  <si>
    <t>El profesor explica con claridad.</t>
  </si>
  <si>
    <t>El profesor evalúa adecuadamente.</t>
  </si>
  <si>
    <t>El profesor es accesible y resuelve las dudas planteadas.</t>
  </si>
  <si>
    <t>El profesor cumple con el horario de clase.</t>
  </si>
  <si>
    <t>La asistencia a clase es de utilidad.</t>
  </si>
  <si>
    <t>El profesor puede considerarse un buen docente.</t>
  </si>
  <si>
    <t>¿Asistes regularmente a clase de este profesor?</t>
  </si>
  <si>
    <t>% que asiste regularmente a clase</t>
  </si>
  <si>
    <t>Media Global
2015-2016</t>
  </si>
  <si>
    <t>Número total Asignaturas</t>
  </si>
  <si>
    <t>Asignaturas Evaluadas</t>
  </si>
  <si>
    <t>% Asignaturas Evaluadas</t>
  </si>
  <si>
    <t>Asignaturas con media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</si>
</sst>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%"/>
  </numFmts>
  <fonts count="21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 tint="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5" fillId="0" borderId="0"/>
    <xf numFmtId="0" fontId="16" fillId="0" borderId="0"/>
    <xf numFmtId="0" fontId="6" fillId="0" borderId="0"/>
    <xf numFmtId="0" fontId="6" fillId="0" borderId="0"/>
    <xf numFmtId="0" fontId="10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17" fillId="0" borderId="0"/>
    <xf numFmtId="0" fontId="3" fillId="0" borderId="0"/>
    <xf numFmtId="0" fontId="16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9" fontId="11" fillId="0" borderId="0" xfId="6" applyNumberFormat="1" applyFont="1" applyAlignment="1">
      <alignment horizontal="center" vertical="center"/>
    </xf>
    <xf numFmtId="10" fontId="11" fillId="0" borderId="0" xfId="6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10" fontId="14" fillId="0" borderId="0" xfId="6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1" xfId="5" applyFont="1" applyFill="1" applyBorder="1" applyAlignment="1">
      <alignment vertical="center" wrapText="1"/>
    </xf>
    <xf numFmtId="1" fontId="14" fillId="0" borderId="0" xfId="0" applyNumberFormat="1" applyFont="1" applyAlignment="1">
      <alignment horizontal="center" vertical="center"/>
    </xf>
    <xf numFmtId="10" fontId="11" fillId="0" borderId="0" xfId="6" applyNumberFormat="1" applyFont="1" applyAlignment="1" applyProtection="1">
      <alignment horizontal="center" vertical="center"/>
      <protection locked="0"/>
    </xf>
    <xf numFmtId="10" fontId="14" fillId="0" borderId="0" xfId="6" applyNumberFormat="1" applyFont="1" applyAlignment="1" applyProtection="1">
      <alignment horizontal="center" vertical="center"/>
      <protection locked="0"/>
    </xf>
    <xf numFmtId="0" fontId="15" fillId="0" borderId="1" xfId="3" applyFont="1" applyFill="1" applyBorder="1" applyAlignment="1">
      <alignment horizontal="center" vertical="center" wrapText="1"/>
    </xf>
    <xf numFmtId="9" fontId="14" fillId="0" borderId="0" xfId="6" applyNumberFormat="1" applyFont="1" applyAlignment="1">
      <alignment horizontal="center" vertical="center"/>
    </xf>
    <xf numFmtId="2" fontId="13" fillId="0" borderId="1" xfId="5" applyNumberFormat="1" applyFont="1" applyFill="1" applyBorder="1" applyAlignment="1">
      <alignment horizontal="center" vertical="center" wrapText="1"/>
    </xf>
    <xf numFmtId="2" fontId="12" fillId="0" borderId="1" xfId="9" applyNumberFormat="1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vertical="center" wrapText="1"/>
    </xf>
    <xf numFmtId="0" fontId="15" fillId="0" borderId="0" xfId="3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2" fillId="0" borderId="0" xfId="9" applyFont="1" applyFill="1" applyBorder="1" applyAlignment="1">
      <alignment wrapText="1"/>
    </xf>
    <xf numFmtId="0" fontId="12" fillId="0" borderId="0" xfId="9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3" fillId="8" borderId="3" xfId="5" applyFont="1" applyFill="1" applyBorder="1" applyAlignment="1">
      <alignment vertical="center" wrapText="1"/>
    </xf>
    <xf numFmtId="0" fontId="13" fillId="9" borderId="3" xfId="5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6" borderId="2" xfId="3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10" fontId="14" fillId="4" borderId="2" xfId="0" applyNumberFormat="1" applyFont="1" applyFill="1" applyBorder="1" applyAlignment="1">
      <alignment horizontal="center" vertical="center" wrapText="1"/>
    </xf>
    <xf numFmtId="164" fontId="14" fillId="5" borderId="2" xfId="0" applyNumberFormat="1" applyFont="1" applyFill="1" applyBorder="1" applyAlignment="1">
      <alignment horizontal="center" vertical="center" wrapText="1"/>
    </xf>
    <xf numFmtId="164" fontId="14" fillId="4" borderId="2" xfId="0" applyNumberFormat="1" applyFont="1" applyFill="1" applyBorder="1" applyAlignment="1">
      <alignment horizontal="center" vertical="center" wrapText="1"/>
    </xf>
    <xf numFmtId="0" fontId="16" fillId="0" borderId="0" xfId="11" applyFont="1"/>
    <xf numFmtId="9" fontId="14" fillId="0" borderId="0" xfId="6" applyFont="1" applyAlignment="1">
      <alignment horizontal="center" vertical="center"/>
    </xf>
    <xf numFmtId="165" fontId="14" fillId="0" borderId="0" xfId="6" applyNumberFormat="1" applyFont="1" applyAlignment="1">
      <alignment horizontal="center" vertical="center"/>
    </xf>
    <xf numFmtId="10" fontId="15" fillId="0" borderId="0" xfId="6" applyNumberFormat="1" applyFont="1" applyFill="1" applyBorder="1" applyAlignment="1">
      <alignment horizontal="center" vertical="center" wrapText="1"/>
    </xf>
    <xf numFmtId="2" fontId="13" fillId="0" borderId="1" xfId="9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2" fontId="15" fillId="0" borderId="0" xfId="3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NumberFormat="1"/>
    <xf numFmtId="2" fontId="11" fillId="0" borderId="0" xfId="0" applyNumberFormat="1" applyFont="1" applyAlignment="1">
      <alignment vertical="center"/>
    </xf>
    <xf numFmtId="0" fontId="20" fillId="0" borderId="0" xfId="11" applyFont="1" applyAlignment="1">
      <alignment horizontal="center"/>
    </xf>
    <xf numFmtId="0" fontId="18" fillId="0" borderId="0" xfId="11" applyFont="1" applyAlignment="1">
      <alignment horizontal="center"/>
    </xf>
    <xf numFmtId="0" fontId="19" fillId="0" borderId="0" xfId="11" applyFont="1" applyAlignment="1">
      <alignment horizontal="center" vertical="distributed"/>
    </xf>
    <xf numFmtId="0" fontId="20" fillId="0" borderId="0" xfId="11" applyFont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/>
    </xf>
    <xf numFmtId="0" fontId="14" fillId="7" borderId="7" xfId="0" applyNumberFormat="1" applyFont="1" applyFill="1" applyBorder="1" applyAlignment="1">
      <alignment horizontal="center" vertical="center" wrapText="1"/>
    </xf>
    <xf numFmtId="0" fontId="14" fillId="7" borderId="8" xfId="0" applyNumberFormat="1" applyFont="1" applyFill="1" applyBorder="1" applyAlignment="1">
      <alignment horizontal="center" vertical="center" wrapText="1"/>
    </xf>
  </cellXfs>
  <cellStyles count="14">
    <cellStyle name="Normal" xfId="0" builtinId="0"/>
    <cellStyle name="Normal 2" xfId="1"/>
    <cellStyle name="Normal 3" xfId="2"/>
    <cellStyle name="Normal 3 2" xfId="11"/>
    <cellStyle name="Normal 4" xfId="8"/>
    <cellStyle name="Normal 5" xfId="10"/>
    <cellStyle name="Normal 6" xfId="12"/>
    <cellStyle name="Normal 7" xfId="13"/>
    <cellStyle name="Normal_Hoja1" xfId="3"/>
    <cellStyle name="Normal_Hoja1 2" xfId="9"/>
    <cellStyle name="Normal_Hoja1_1" xfId="4"/>
    <cellStyle name="Normal_Hoja1_Valoración general" xfId="5"/>
    <cellStyle name="Porcentaje" xfId="6" builtinId="5"/>
    <cellStyle name="Porcentual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152400</xdr:rowOff>
    </xdr:from>
    <xdr:to>
      <xdr:col>1</xdr:col>
      <xdr:colOff>419100</xdr:colOff>
      <xdr:row>4</xdr:row>
      <xdr:rowOff>145007</xdr:rowOff>
    </xdr:to>
    <xdr:pic>
      <xdr:nvPicPr>
        <xdr:cNvPr id="2" name="1 Imagen" descr="Logo U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52400"/>
          <a:ext cx="752475" cy="754607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</xdr:row>
      <xdr:rowOff>19051</xdr:rowOff>
    </xdr:from>
    <xdr:to>
      <xdr:col>10</xdr:col>
      <xdr:colOff>371475</xdr:colOff>
      <xdr:row>4</xdr:row>
      <xdr:rowOff>119063</xdr:rowOff>
    </xdr:to>
    <xdr:pic>
      <xdr:nvPicPr>
        <xdr:cNvPr id="3" name="2 Imagen" descr="Calidad transparente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48500" y="209551"/>
          <a:ext cx="942975" cy="671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0" sqref="B10:J12"/>
    </sheetView>
  </sheetViews>
  <sheetFormatPr baseColWidth="10" defaultRowHeight="12.75" x14ac:dyDescent="0.2"/>
  <sheetData>
    <row r="1" spans="1:10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ht="15" x14ac:dyDescent="0.25">
      <c r="A2" s="38"/>
      <c r="B2" s="38"/>
      <c r="C2" s="51" t="s">
        <v>77</v>
      </c>
      <c r="D2" s="51"/>
      <c r="E2" s="51"/>
      <c r="F2" s="51"/>
      <c r="G2" s="51"/>
      <c r="H2" s="51"/>
      <c r="I2" s="51"/>
      <c r="J2" s="38"/>
    </row>
    <row r="3" spans="1:10" ht="15" x14ac:dyDescent="0.25">
      <c r="A3" s="38"/>
      <c r="B3" s="38"/>
      <c r="C3" s="51" t="s">
        <v>65</v>
      </c>
      <c r="D3" s="51"/>
      <c r="E3" s="51"/>
      <c r="F3" s="51"/>
      <c r="G3" s="51"/>
      <c r="H3" s="51"/>
      <c r="I3" s="51"/>
      <c r="J3" s="38"/>
    </row>
    <row r="4" spans="1:10" ht="15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ht="15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</row>
    <row r="6" spans="1:10" ht="15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0" ht="1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</row>
    <row r="8" spans="1:10" ht="15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</row>
    <row r="9" spans="1:10" ht="1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</row>
    <row r="10" spans="1:10" ht="15" x14ac:dyDescent="0.25">
      <c r="A10" s="38"/>
      <c r="B10" s="52" t="s">
        <v>66</v>
      </c>
      <c r="C10" s="52"/>
      <c r="D10" s="52"/>
      <c r="E10" s="52"/>
      <c r="F10" s="52"/>
      <c r="G10" s="52"/>
      <c r="H10" s="52"/>
      <c r="I10" s="52"/>
      <c r="J10" s="52"/>
    </row>
    <row r="11" spans="1:10" ht="15" x14ac:dyDescent="0.25">
      <c r="A11" s="38"/>
      <c r="B11" s="52"/>
      <c r="C11" s="52"/>
      <c r="D11" s="52"/>
      <c r="E11" s="52"/>
      <c r="F11" s="52"/>
      <c r="G11" s="52"/>
      <c r="H11" s="52"/>
      <c r="I11" s="52"/>
      <c r="J11" s="52"/>
    </row>
    <row r="12" spans="1:10" ht="15" x14ac:dyDescent="0.25">
      <c r="A12" s="38"/>
      <c r="B12" s="52"/>
      <c r="C12" s="52"/>
      <c r="D12" s="52"/>
      <c r="E12" s="52"/>
      <c r="F12" s="52"/>
      <c r="G12" s="52"/>
      <c r="H12" s="52"/>
      <c r="I12" s="52"/>
      <c r="J12" s="52"/>
    </row>
    <row r="13" spans="1:10" ht="15" x14ac:dyDescent="0.25">
      <c r="A13" s="38"/>
      <c r="B13" s="38"/>
      <c r="C13" s="38"/>
      <c r="D13" s="38"/>
      <c r="E13" s="38"/>
      <c r="F13" s="38"/>
      <c r="G13" s="38"/>
      <c r="H13" s="38"/>
      <c r="I13" s="38"/>
      <c r="J13" s="38"/>
    </row>
    <row r="14" spans="1:10" ht="15.75" x14ac:dyDescent="0.25">
      <c r="A14" s="38"/>
      <c r="B14" s="50" t="s">
        <v>67</v>
      </c>
      <c r="C14" s="50"/>
      <c r="D14" s="50"/>
      <c r="E14" s="50"/>
      <c r="F14" s="50"/>
      <c r="G14" s="50"/>
      <c r="H14" s="50"/>
      <c r="I14" s="50"/>
      <c r="J14" s="50"/>
    </row>
    <row r="15" spans="1:10" ht="15.75" x14ac:dyDescent="0.25">
      <c r="A15" s="38"/>
      <c r="B15" s="53" t="s">
        <v>68</v>
      </c>
      <c r="C15" s="53"/>
      <c r="D15" s="53"/>
      <c r="E15" s="53"/>
      <c r="F15" s="53"/>
      <c r="G15" s="53"/>
      <c r="H15" s="53"/>
      <c r="I15" s="53"/>
      <c r="J15" s="53"/>
    </row>
    <row r="16" spans="1:10" ht="15.75" x14ac:dyDescent="0.25">
      <c r="A16" s="38"/>
      <c r="B16" s="50" t="s">
        <v>78</v>
      </c>
      <c r="C16" s="50"/>
      <c r="D16" s="50"/>
      <c r="E16" s="50"/>
      <c r="F16" s="50"/>
      <c r="G16" s="50"/>
      <c r="H16" s="50"/>
      <c r="I16" s="50"/>
      <c r="J16" s="50"/>
    </row>
    <row r="17" spans="1:10" ht="15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</row>
    <row r="18" spans="1:10" ht="15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</row>
    <row r="19" spans="1:10" ht="15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</row>
  </sheetData>
  <mergeCells count="6">
    <mergeCell ref="B16:J16"/>
    <mergeCell ref="C2:I2"/>
    <mergeCell ref="C3:I3"/>
    <mergeCell ref="B10:J12"/>
    <mergeCell ref="B14:J14"/>
    <mergeCell ref="B15:J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C11" sqref="C11:I11"/>
    </sheetView>
  </sheetViews>
  <sheetFormatPr baseColWidth="10" defaultRowHeight="12.75" x14ac:dyDescent="0.2"/>
  <cols>
    <col min="1" max="1" width="7" style="2" customWidth="1"/>
    <col min="2" max="2" width="11.85546875" style="2" customWidth="1"/>
    <col min="3" max="3" width="6.140625" style="2" customWidth="1"/>
    <col min="4" max="4" width="27.5703125" style="2" customWidth="1"/>
    <col min="5" max="5" width="7.42578125" style="2" customWidth="1"/>
    <col min="6" max="6" width="16.5703125" style="2" customWidth="1"/>
    <col min="7" max="7" width="6.140625" style="2" customWidth="1"/>
    <col min="8" max="8" width="35.42578125" style="2" customWidth="1"/>
    <col min="9" max="16384" width="11.42578125" style="2"/>
  </cols>
  <sheetData>
    <row r="1" spans="1:9" ht="30.75" customHeight="1" x14ac:dyDescent="0.2">
      <c r="A1" s="1"/>
      <c r="B1" s="1"/>
      <c r="C1" s="59" t="s">
        <v>29</v>
      </c>
      <c r="D1" s="59"/>
      <c r="E1" s="59"/>
      <c r="F1" s="59"/>
      <c r="G1" s="59"/>
      <c r="H1" s="59"/>
      <c r="I1" s="59"/>
    </row>
    <row r="2" spans="1:9" ht="25.5" customHeight="1" x14ac:dyDescent="0.2">
      <c r="A2" s="45"/>
      <c r="B2" s="46"/>
      <c r="C2" s="60" t="s">
        <v>79</v>
      </c>
      <c r="D2" s="61"/>
      <c r="E2" s="61"/>
      <c r="F2" s="61"/>
      <c r="G2" s="61"/>
      <c r="H2" s="61"/>
      <c r="I2" s="62"/>
    </row>
    <row r="3" spans="1:9" ht="25.5" customHeight="1" x14ac:dyDescent="0.2">
      <c r="A3" s="45"/>
      <c r="B3" s="47">
        <v>1</v>
      </c>
      <c r="C3" s="54" t="s">
        <v>80</v>
      </c>
      <c r="D3" s="55"/>
      <c r="E3" s="55"/>
      <c r="F3" s="55"/>
      <c r="G3" s="55"/>
      <c r="H3" s="55"/>
      <c r="I3" s="56"/>
    </row>
    <row r="4" spans="1:9" ht="25.5" customHeight="1" x14ac:dyDescent="0.2">
      <c r="A4" s="45"/>
      <c r="B4" s="47">
        <v>2</v>
      </c>
      <c r="C4" s="54" t="s">
        <v>81</v>
      </c>
      <c r="D4" s="55"/>
      <c r="E4" s="55"/>
      <c r="F4" s="55"/>
      <c r="G4" s="55"/>
      <c r="H4" s="55"/>
      <c r="I4" s="56"/>
    </row>
    <row r="5" spans="1:9" ht="24" customHeight="1" x14ac:dyDescent="0.2">
      <c r="A5" s="45"/>
      <c r="B5" s="47">
        <v>3</v>
      </c>
      <c r="C5" s="54" t="s">
        <v>82</v>
      </c>
      <c r="D5" s="55"/>
      <c r="E5" s="55"/>
      <c r="F5" s="55"/>
      <c r="G5" s="55"/>
      <c r="H5" s="55"/>
      <c r="I5" s="56"/>
    </row>
    <row r="6" spans="1:9" ht="24.75" customHeight="1" x14ac:dyDescent="0.2">
      <c r="A6" s="45"/>
      <c r="B6" s="47">
        <v>4</v>
      </c>
      <c r="C6" s="54" t="s">
        <v>83</v>
      </c>
      <c r="D6" s="55"/>
      <c r="E6" s="55"/>
      <c r="F6" s="55"/>
      <c r="G6" s="55"/>
      <c r="H6" s="55"/>
      <c r="I6" s="56"/>
    </row>
    <row r="7" spans="1:9" ht="24.75" customHeight="1" x14ac:dyDescent="0.2">
      <c r="A7" s="45"/>
      <c r="B7" s="47">
        <v>5</v>
      </c>
      <c r="C7" s="54" t="s">
        <v>84</v>
      </c>
      <c r="D7" s="55"/>
      <c r="E7" s="55"/>
      <c r="F7" s="55"/>
      <c r="G7" s="55"/>
      <c r="H7" s="55"/>
      <c r="I7" s="56"/>
    </row>
    <row r="8" spans="1:9" ht="23.25" customHeight="1" x14ac:dyDescent="0.2">
      <c r="A8" s="45"/>
      <c r="B8" s="47">
        <v>6</v>
      </c>
      <c r="C8" s="54" t="s">
        <v>85</v>
      </c>
      <c r="D8" s="55"/>
      <c r="E8" s="55"/>
      <c r="F8" s="55"/>
      <c r="G8" s="55"/>
      <c r="H8" s="55"/>
      <c r="I8" s="56"/>
    </row>
    <row r="9" spans="1:9" ht="25.5" customHeight="1" x14ac:dyDescent="0.2">
      <c r="A9" s="45"/>
      <c r="B9" s="46"/>
      <c r="C9" s="63"/>
      <c r="D9" s="58"/>
      <c r="E9" s="58"/>
      <c r="F9" s="58"/>
      <c r="G9" s="58"/>
      <c r="H9" s="58"/>
      <c r="I9" s="64"/>
    </row>
    <row r="10" spans="1:9" ht="26.25" customHeight="1" x14ac:dyDescent="0.2">
      <c r="A10" s="45"/>
      <c r="B10" s="46"/>
      <c r="C10" s="65" t="s">
        <v>66</v>
      </c>
      <c r="D10" s="66"/>
      <c r="E10" s="66"/>
      <c r="F10" s="66"/>
      <c r="G10" s="66"/>
      <c r="H10" s="66"/>
      <c r="I10" s="67"/>
    </row>
    <row r="11" spans="1:9" ht="25.5" customHeight="1" x14ac:dyDescent="0.2">
      <c r="A11" s="45"/>
      <c r="B11" s="46"/>
      <c r="C11" s="57" t="s">
        <v>92</v>
      </c>
      <c r="D11" s="58"/>
      <c r="E11" s="58"/>
      <c r="F11" s="58"/>
      <c r="G11" s="58"/>
      <c r="H11" s="58"/>
      <c r="I11" s="58"/>
    </row>
    <row r="12" spans="1:9" ht="24.75" customHeight="1" x14ac:dyDescent="0.2">
      <c r="A12" s="45"/>
      <c r="B12" s="47">
        <v>1</v>
      </c>
      <c r="C12" s="54" t="s">
        <v>86</v>
      </c>
      <c r="D12" s="55"/>
      <c r="E12" s="55"/>
      <c r="F12" s="55"/>
      <c r="G12" s="55"/>
      <c r="H12" s="55"/>
      <c r="I12" s="56"/>
    </row>
    <row r="13" spans="1:9" ht="25.5" customHeight="1" x14ac:dyDescent="0.2">
      <c r="A13" s="45"/>
      <c r="B13" s="47">
        <v>2</v>
      </c>
      <c r="C13" s="54" t="s">
        <v>87</v>
      </c>
      <c r="D13" s="55"/>
      <c r="E13" s="55"/>
      <c r="F13" s="55"/>
      <c r="G13" s="55"/>
      <c r="H13" s="55"/>
      <c r="I13" s="56"/>
    </row>
    <row r="14" spans="1:9" ht="25.5" customHeight="1" x14ac:dyDescent="0.2">
      <c r="A14" s="45"/>
      <c r="B14" s="47">
        <v>3</v>
      </c>
      <c r="C14" s="54" t="s">
        <v>88</v>
      </c>
      <c r="D14" s="55"/>
      <c r="E14" s="55"/>
      <c r="F14" s="55"/>
      <c r="G14" s="55"/>
      <c r="H14" s="55"/>
      <c r="I14" s="56"/>
    </row>
    <row r="15" spans="1:9" ht="26.25" customHeight="1" x14ac:dyDescent="0.2">
      <c r="A15" s="45"/>
      <c r="B15" s="47">
        <v>4</v>
      </c>
      <c r="C15" s="54" t="s">
        <v>89</v>
      </c>
      <c r="D15" s="55"/>
      <c r="E15" s="55"/>
      <c r="F15" s="55"/>
      <c r="G15" s="55"/>
      <c r="H15" s="55"/>
      <c r="I15" s="56"/>
    </row>
    <row r="16" spans="1:9" ht="25.5" customHeight="1" x14ac:dyDescent="0.2">
      <c r="A16" s="45"/>
      <c r="B16" s="47">
        <v>5</v>
      </c>
      <c r="C16" s="54" t="s">
        <v>90</v>
      </c>
      <c r="D16" s="55"/>
      <c r="E16" s="55"/>
      <c r="F16" s="55"/>
      <c r="G16" s="55"/>
      <c r="H16" s="55"/>
      <c r="I16" s="56"/>
    </row>
    <row r="17" spans="1:9" ht="25.5" customHeight="1" x14ac:dyDescent="0.2">
      <c r="A17" s="45"/>
      <c r="B17" s="47">
        <v>6</v>
      </c>
      <c r="C17" s="54" t="s">
        <v>91</v>
      </c>
      <c r="D17" s="55"/>
      <c r="E17" s="55"/>
      <c r="F17" s="55"/>
      <c r="G17" s="55"/>
      <c r="H17" s="55"/>
      <c r="I17" s="56"/>
    </row>
    <row r="18" spans="1:9" ht="25.5" customHeight="1" x14ac:dyDescent="0.2">
      <c r="A18" s="45"/>
      <c r="B18" s="46"/>
      <c r="C18" s="71"/>
      <c r="D18" s="72"/>
      <c r="E18" s="72"/>
      <c r="F18" s="72"/>
      <c r="G18" s="72"/>
      <c r="H18" s="72"/>
      <c r="I18" s="73"/>
    </row>
    <row r="19" spans="1:9" ht="18.75" customHeight="1" x14ac:dyDescent="0.2">
      <c r="A19" s="70"/>
      <c r="B19" s="70"/>
      <c r="C19" s="70"/>
      <c r="D19" s="70"/>
      <c r="E19" s="70"/>
      <c r="F19" s="70"/>
      <c r="G19" s="70"/>
      <c r="H19" s="70"/>
      <c r="I19" s="70"/>
    </row>
    <row r="20" spans="1:9" ht="25.5" x14ac:dyDescent="0.2">
      <c r="A20" s="68" t="s">
        <v>30</v>
      </c>
      <c r="B20" s="69"/>
      <c r="C20" s="4">
        <v>0</v>
      </c>
      <c r="D20" s="5" t="s">
        <v>1</v>
      </c>
      <c r="E20" s="4">
        <v>2</v>
      </c>
      <c r="F20" s="5" t="s">
        <v>0</v>
      </c>
      <c r="G20" s="4">
        <v>4</v>
      </c>
      <c r="H20" s="5" t="s">
        <v>4</v>
      </c>
      <c r="I20" s="3"/>
    </row>
    <row r="21" spans="1:9" ht="25.5" x14ac:dyDescent="0.2">
      <c r="A21" s="6"/>
      <c r="B21" s="6"/>
      <c r="C21" s="4">
        <v>1</v>
      </c>
      <c r="D21" s="5" t="s">
        <v>2</v>
      </c>
      <c r="E21" s="4">
        <v>3</v>
      </c>
      <c r="F21" s="5" t="s">
        <v>3</v>
      </c>
      <c r="G21" s="4">
        <v>5</v>
      </c>
      <c r="H21" s="5" t="s">
        <v>5</v>
      </c>
      <c r="I21" s="3"/>
    </row>
    <row r="22" spans="1:9" x14ac:dyDescent="0.2">
      <c r="A22" s="3"/>
      <c r="B22" s="3"/>
      <c r="C22" s="3"/>
      <c r="D22" s="3"/>
      <c r="E22" s="3"/>
      <c r="F22" s="3"/>
      <c r="G22" s="3"/>
      <c r="H22" s="3"/>
      <c r="I22" s="3"/>
    </row>
  </sheetData>
  <mergeCells count="20">
    <mergeCell ref="C14:I14"/>
    <mergeCell ref="C15:I15"/>
    <mergeCell ref="A20:B20"/>
    <mergeCell ref="A19:I19"/>
    <mergeCell ref="C13:I13"/>
    <mergeCell ref="C18:I18"/>
    <mergeCell ref="C17:I17"/>
    <mergeCell ref="C16:I16"/>
    <mergeCell ref="C12:I12"/>
    <mergeCell ref="C11:I11"/>
    <mergeCell ref="C1:I1"/>
    <mergeCell ref="C2:I2"/>
    <mergeCell ref="C3:I3"/>
    <mergeCell ref="C4:I4"/>
    <mergeCell ref="C7:I7"/>
    <mergeCell ref="C5:I5"/>
    <mergeCell ref="C6:I6"/>
    <mergeCell ref="C9:I9"/>
    <mergeCell ref="C8:I8"/>
    <mergeCell ref="C10:I10"/>
  </mergeCells>
  <phoneticPr fontId="9" type="noConversion"/>
  <pageMargins left="0.74803149606299213" right="0.74803149606299213" top="1.1770833333333333" bottom="0.98425196850393704" header="0" footer="0"/>
  <pageSetup paperSize="9" orientation="landscape" r:id="rId1"/>
  <headerFooter alignWithMargins="0">
    <oddHeader>&amp;L&amp;G&amp;CVICERRECTORADO DE CALIDAD E
INNOVACIÓN EDUCATIVA&amp;R&amp;G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workbookViewId="0">
      <pane xSplit="1" topLeftCell="B1" activePane="topRight" state="frozen"/>
      <selection pane="topRight" activeCell="E49" sqref="E49"/>
    </sheetView>
  </sheetViews>
  <sheetFormatPr baseColWidth="10" defaultRowHeight="12" x14ac:dyDescent="0.2"/>
  <cols>
    <col min="1" max="1" width="31.140625" style="10" customWidth="1"/>
    <col min="2" max="2" width="11.42578125" style="14" customWidth="1"/>
    <col min="3" max="3" width="11.7109375" style="14" customWidth="1"/>
    <col min="4" max="4" width="11.42578125" style="14" customWidth="1"/>
    <col min="5" max="5" width="12.140625" style="14" customWidth="1"/>
    <col min="6" max="6" width="13.28515625" style="14" customWidth="1"/>
    <col min="7" max="7" width="11.42578125" style="14" customWidth="1"/>
    <col min="8" max="8" width="13.42578125" style="14" customWidth="1"/>
    <col min="9" max="9" width="13.28515625" style="14" customWidth="1"/>
    <col min="10" max="15" width="7.85546875" style="10" customWidth="1"/>
    <col min="16" max="17" width="7.140625" style="10" customWidth="1"/>
    <col min="18" max="21" width="7.42578125" style="10" customWidth="1"/>
    <col min="22" max="22" width="13" style="10" customWidth="1"/>
    <col min="23" max="23" width="5.28515625" style="14" customWidth="1"/>
    <col min="24" max="24" width="8.28515625" style="10" customWidth="1"/>
    <col min="25" max="25" width="4.5703125" style="10" customWidth="1"/>
    <col min="26" max="26" width="7.5703125" style="10" customWidth="1"/>
    <col min="27" max="27" width="5.28515625" style="10" customWidth="1"/>
    <col min="28" max="28" width="9.28515625" style="10" customWidth="1"/>
    <col min="29" max="16384" width="11.42578125" style="10"/>
  </cols>
  <sheetData>
    <row r="1" spans="1:28" s="13" customFormat="1" ht="12.75" customHeight="1" x14ac:dyDescent="0.2">
      <c r="B1" s="11"/>
      <c r="C1" s="11"/>
      <c r="D1" s="11"/>
      <c r="E1" s="11"/>
      <c r="F1" s="3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74" t="s">
        <v>98</v>
      </c>
      <c r="X1" s="74"/>
      <c r="Y1" s="74"/>
      <c r="Z1" s="74"/>
      <c r="AA1" s="74"/>
      <c r="AB1" s="74"/>
    </row>
    <row r="2" spans="1:28" s="13" customFormat="1" ht="48" x14ac:dyDescent="0.2">
      <c r="A2" s="33" t="s">
        <v>6</v>
      </c>
      <c r="B2" s="33" t="s">
        <v>95</v>
      </c>
      <c r="C2" s="34" t="s">
        <v>96</v>
      </c>
      <c r="D2" s="35" t="s">
        <v>97</v>
      </c>
      <c r="E2" s="34" t="s">
        <v>10</v>
      </c>
      <c r="F2" s="34" t="s">
        <v>11</v>
      </c>
      <c r="G2" s="34" t="s">
        <v>23</v>
      </c>
      <c r="H2" s="35" t="s">
        <v>12</v>
      </c>
      <c r="I2" s="35" t="s">
        <v>13</v>
      </c>
      <c r="J2" s="36" t="s">
        <v>14</v>
      </c>
      <c r="K2" s="36" t="s">
        <v>70</v>
      </c>
      <c r="L2" s="36" t="s">
        <v>15</v>
      </c>
      <c r="M2" s="36" t="s">
        <v>71</v>
      </c>
      <c r="N2" s="36" t="s">
        <v>16</v>
      </c>
      <c r="O2" s="36" t="s">
        <v>72</v>
      </c>
      <c r="P2" s="36" t="s">
        <v>17</v>
      </c>
      <c r="Q2" s="36" t="s">
        <v>73</v>
      </c>
      <c r="R2" s="36" t="s">
        <v>18</v>
      </c>
      <c r="S2" s="36" t="s">
        <v>74</v>
      </c>
      <c r="T2" s="36" t="s">
        <v>19</v>
      </c>
      <c r="U2" s="36" t="s">
        <v>75</v>
      </c>
      <c r="V2" s="37" t="s">
        <v>94</v>
      </c>
      <c r="W2" s="75" t="s">
        <v>20</v>
      </c>
      <c r="X2" s="76"/>
      <c r="Y2" s="75" t="s">
        <v>21</v>
      </c>
      <c r="Z2" s="76"/>
      <c r="AA2" s="75" t="s">
        <v>22</v>
      </c>
      <c r="AB2" s="76"/>
    </row>
    <row r="3" spans="1:28" ht="24" x14ac:dyDescent="0.2">
      <c r="A3" s="15" t="s">
        <v>31</v>
      </c>
      <c r="B3" s="19">
        <v>53</v>
      </c>
      <c r="C3" s="19">
        <v>49</v>
      </c>
      <c r="D3" s="8">
        <f>C3/B3</f>
        <v>0.92452830188679247</v>
      </c>
      <c r="E3" s="19">
        <v>9550</v>
      </c>
      <c r="F3" s="19">
        <v>9526</v>
      </c>
      <c r="G3" s="19">
        <v>1778</v>
      </c>
      <c r="H3" s="9">
        <f>G3/E3</f>
        <v>0.18617801047120419</v>
      </c>
      <c r="I3" s="9">
        <f>G3/F3</f>
        <v>0.18664707117363005</v>
      </c>
      <c r="J3" s="22">
        <v>3.2569296375266523</v>
      </c>
      <c r="K3" s="22">
        <v>1.3448683718187688</v>
      </c>
      <c r="L3" s="22">
        <v>3.4140542444522719</v>
      </c>
      <c r="M3" s="22">
        <v>1.3163065034564549</v>
      </c>
      <c r="N3" s="22">
        <v>3.2314456559971863</v>
      </c>
      <c r="O3" s="22">
        <v>1.379133043964524</v>
      </c>
      <c r="P3" s="22">
        <v>3.2639385275196569</v>
      </c>
      <c r="Q3" s="22">
        <v>1.359190154463338</v>
      </c>
      <c r="R3" s="22">
        <v>3.6953918722786647</v>
      </c>
      <c r="S3" s="22">
        <v>1.3328643369539039</v>
      </c>
      <c r="T3" s="22">
        <v>3.2584052103502903</v>
      </c>
      <c r="U3" s="22">
        <v>1.4011684180227133</v>
      </c>
      <c r="V3" s="22">
        <f>AVERAGE(J3,L3,N3,P3,R3,T3)</f>
        <v>3.3533608580207872</v>
      </c>
      <c r="W3" s="19">
        <v>3</v>
      </c>
      <c r="X3" s="17">
        <f>W3/C3</f>
        <v>6.1224489795918366E-2</v>
      </c>
      <c r="Y3" s="19">
        <v>22</v>
      </c>
      <c r="Z3" s="9">
        <f>Y3/C3</f>
        <v>0.44897959183673469</v>
      </c>
      <c r="AA3" s="19">
        <v>24</v>
      </c>
      <c r="AB3" s="9">
        <f>AA3/C3</f>
        <v>0.48979591836734693</v>
      </c>
    </row>
    <row r="4" spans="1:28" x14ac:dyDescent="0.2">
      <c r="A4" s="15" t="s">
        <v>32</v>
      </c>
      <c r="B4" s="19">
        <v>49</v>
      </c>
      <c r="C4" s="19">
        <v>46</v>
      </c>
      <c r="D4" s="8">
        <f t="shared" ref="D4:D40" si="0">C4/B4</f>
        <v>0.93877551020408168</v>
      </c>
      <c r="E4" s="19">
        <v>6175</v>
      </c>
      <c r="F4" s="19">
        <v>5972</v>
      </c>
      <c r="G4" s="19">
        <v>1445</v>
      </c>
      <c r="H4" s="9">
        <f t="shared" ref="H4:H40" si="1">G4/E4</f>
        <v>0.23400809716599191</v>
      </c>
      <c r="I4" s="9">
        <f t="shared" ref="I4:I40" si="2">G4/F4</f>
        <v>0.24196249162759545</v>
      </c>
      <c r="J4" s="22">
        <v>3.4645048203330413</v>
      </c>
      <c r="K4" s="22">
        <v>1.3242601527545363</v>
      </c>
      <c r="L4" s="22">
        <v>3.2782152230971127</v>
      </c>
      <c r="M4" s="22">
        <v>1.3998378948664401</v>
      </c>
      <c r="N4" s="22">
        <v>3.2010489510489513</v>
      </c>
      <c r="O4" s="22">
        <v>1.3796553673609826</v>
      </c>
      <c r="P4" s="22">
        <v>3.3115237253168286</v>
      </c>
      <c r="Q4" s="22">
        <v>1.3417613975857834</v>
      </c>
      <c r="R4" s="22">
        <v>3.706079027355623</v>
      </c>
      <c r="S4" s="22">
        <v>1.2399190433125902</v>
      </c>
      <c r="T4" s="22">
        <v>3.1799531066822979</v>
      </c>
      <c r="U4" s="22">
        <v>1.3183177307141591</v>
      </c>
      <c r="V4" s="22">
        <f t="shared" ref="V4:V42" si="3">AVERAGE(J4,L4,N4,P4,R4,T4)</f>
        <v>3.3568874756389757</v>
      </c>
      <c r="W4" s="19">
        <v>4</v>
      </c>
      <c r="X4" s="17">
        <f t="shared" ref="X4:X40" si="4">W4/C4</f>
        <v>8.6956521739130432E-2</v>
      </c>
      <c r="Y4" s="19">
        <v>19</v>
      </c>
      <c r="Z4" s="9">
        <f t="shared" ref="Z4:Z40" si="5">Y4/C4</f>
        <v>0.41304347826086957</v>
      </c>
      <c r="AA4" s="19">
        <v>23</v>
      </c>
      <c r="AB4" s="9">
        <f t="shared" ref="AB4:AB40" si="6">AA4/C4</f>
        <v>0.5</v>
      </c>
    </row>
    <row r="5" spans="1:28" x14ac:dyDescent="0.2">
      <c r="A5" s="15" t="s">
        <v>33</v>
      </c>
      <c r="B5" s="19">
        <v>66</v>
      </c>
      <c r="C5" s="19">
        <v>56</v>
      </c>
      <c r="D5" s="8">
        <f t="shared" si="0"/>
        <v>0.84848484848484851</v>
      </c>
      <c r="E5" s="19">
        <v>4576</v>
      </c>
      <c r="F5" s="19">
        <v>4258</v>
      </c>
      <c r="G5" s="19">
        <v>871</v>
      </c>
      <c r="H5" s="9">
        <f t="shared" si="1"/>
        <v>0.19034090909090909</v>
      </c>
      <c r="I5" s="9">
        <f t="shared" si="2"/>
        <v>0.20455612963832787</v>
      </c>
      <c r="J5" s="22">
        <v>3.3680342927127986</v>
      </c>
      <c r="K5" s="22">
        <v>1.2508050086620319</v>
      </c>
      <c r="L5" s="22">
        <v>3.523489932885906</v>
      </c>
      <c r="M5" s="22">
        <v>1.2060138585386808</v>
      </c>
      <c r="N5" s="22">
        <v>3.2122324159021405</v>
      </c>
      <c r="O5" s="22">
        <v>1.3566219762102085</v>
      </c>
      <c r="P5" s="22">
        <v>3.4012383900928791</v>
      </c>
      <c r="Q5" s="22">
        <v>1.2644419640818854</v>
      </c>
      <c r="R5" s="22">
        <v>3.7482736974262396</v>
      </c>
      <c r="S5" s="22">
        <v>1.1903465811258354</v>
      </c>
      <c r="T5" s="22">
        <v>3.4020807833537332</v>
      </c>
      <c r="U5" s="22">
        <v>1.3932208695509558</v>
      </c>
      <c r="V5" s="22">
        <f t="shared" si="3"/>
        <v>3.4425582520622822</v>
      </c>
      <c r="W5" s="19">
        <v>3</v>
      </c>
      <c r="X5" s="17">
        <f t="shared" si="4"/>
        <v>5.3571428571428568E-2</v>
      </c>
      <c r="Y5" s="19">
        <v>18</v>
      </c>
      <c r="Z5" s="9">
        <f t="shared" si="5"/>
        <v>0.32142857142857145</v>
      </c>
      <c r="AA5" s="19">
        <v>35</v>
      </c>
      <c r="AB5" s="9">
        <f t="shared" si="6"/>
        <v>0.625</v>
      </c>
    </row>
    <row r="6" spans="1:28" x14ac:dyDescent="0.2">
      <c r="A6" s="15" t="s">
        <v>34</v>
      </c>
      <c r="B6" s="19">
        <v>27</v>
      </c>
      <c r="C6" s="19">
        <v>26</v>
      </c>
      <c r="D6" s="8">
        <f t="shared" si="0"/>
        <v>0.96296296296296291</v>
      </c>
      <c r="E6" s="19">
        <v>2026</v>
      </c>
      <c r="F6" s="19">
        <v>1945</v>
      </c>
      <c r="G6" s="19">
        <v>717</v>
      </c>
      <c r="H6" s="9">
        <f t="shared" si="1"/>
        <v>0.35389930898321814</v>
      </c>
      <c r="I6" s="9">
        <f t="shared" si="2"/>
        <v>0.36863753213367612</v>
      </c>
      <c r="J6" s="22">
        <v>3.497927767910006</v>
      </c>
      <c r="K6" s="22">
        <v>1.2983430115084</v>
      </c>
      <c r="L6" s="22">
        <v>3.4478311840562719</v>
      </c>
      <c r="M6" s="22">
        <v>1.3010649434146571</v>
      </c>
      <c r="N6" s="22">
        <v>3.2238805970149254</v>
      </c>
      <c r="O6" s="22">
        <v>1.38176157230957</v>
      </c>
      <c r="P6" s="22">
        <v>3.4583333333333335</v>
      </c>
      <c r="Q6" s="22">
        <v>1.3169977123321235</v>
      </c>
      <c r="R6" s="22">
        <v>3.7220543806646527</v>
      </c>
      <c r="S6" s="22">
        <v>1.3379463303041312</v>
      </c>
      <c r="T6" s="22">
        <v>3.4934601664684899</v>
      </c>
      <c r="U6" s="22">
        <v>1.3289454269026659</v>
      </c>
      <c r="V6" s="22">
        <f t="shared" si="3"/>
        <v>3.4739145715746136</v>
      </c>
      <c r="W6" s="19">
        <v>1</v>
      </c>
      <c r="X6" s="17">
        <f t="shared" si="4"/>
        <v>3.8461538461538464E-2</v>
      </c>
      <c r="Y6" s="19">
        <v>8</v>
      </c>
      <c r="Z6" s="9">
        <f t="shared" si="5"/>
        <v>0.30769230769230771</v>
      </c>
      <c r="AA6" s="19">
        <v>17</v>
      </c>
      <c r="AB6" s="9">
        <f t="shared" si="6"/>
        <v>0.65384615384615385</v>
      </c>
    </row>
    <row r="7" spans="1:28" x14ac:dyDescent="0.2">
      <c r="A7" s="15" t="s">
        <v>58</v>
      </c>
      <c r="B7" s="19">
        <v>41</v>
      </c>
      <c r="C7" s="19">
        <v>10</v>
      </c>
      <c r="D7" s="8">
        <f t="shared" si="0"/>
        <v>0.24390243902439024</v>
      </c>
      <c r="E7" s="19">
        <v>180</v>
      </c>
      <c r="F7" s="19">
        <v>65</v>
      </c>
      <c r="G7" s="19">
        <v>42</v>
      </c>
      <c r="H7" s="9">
        <f t="shared" si="1"/>
        <v>0.23333333333333334</v>
      </c>
      <c r="I7" s="9">
        <f t="shared" si="2"/>
        <v>0.64615384615384619</v>
      </c>
      <c r="J7" s="22">
        <v>4.5</v>
      </c>
      <c r="K7" s="22">
        <v>0.61854390785115942</v>
      </c>
      <c r="L7" s="22">
        <v>4.0238095238095237</v>
      </c>
      <c r="M7" s="22">
        <v>0.89706169260316071</v>
      </c>
      <c r="N7" s="22">
        <v>4.1538461538461542</v>
      </c>
      <c r="O7" s="22">
        <v>1.0148587372448623</v>
      </c>
      <c r="P7" s="22">
        <v>4.4047619047619051</v>
      </c>
      <c r="Q7" s="22">
        <v>1.0071829405355133</v>
      </c>
      <c r="R7" s="22">
        <v>4.7619047619047619</v>
      </c>
      <c r="S7" s="22">
        <v>0.51036914776983122</v>
      </c>
      <c r="T7" s="22">
        <v>4.2926829268292686</v>
      </c>
      <c r="U7" s="22">
        <v>0.80266181689696392</v>
      </c>
      <c r="V7" s="22">
        <f t="shared" si="3"/>
        <v>4.3561675451919362</v>
      </c>
      <c r="W7" s="19"/>
      <c r="X7" s="17">
        <f t="shared" si="4"/>
        <v>0</v>
      </c>
      <c r="Y7" s="19"/>
      <c r="Z7" s="9">
        <f t="shared" si="5"/>
        <v>0</v>
      </c>
      <c r="AA7" s="19">
        <v>10</v>
      </c>
      <c r="AB7" s="9">
        <f t="shared" si="6"/>
        <v>1</v>
      </c>
    </row>
    <row r="8" spans="1:28" x14ac:dyDescent="0.2">
      <c r="A8" s="15" t="s">
        <v>24</v>
      </c>
      <c r="B8" s="19">
        <v>49</v>
      </c>
      <c r="C8" s="19">
        <v>46</v>
      </c>
      <c r="D8" s="8">
        <f t="shared" si="0"/>
        <v>0.93877551020408168</v>
      </c>
      <c r="E8" s="19">
        <v>1665</v>
      </c>
      <c r="F8" s="19">
        <v>1658</v>
      </c>
      <c r="G8" s="19">
        <v>625</v>
      </c>
      <c r="H8" s="9">
        <f t="shared" si="1"/>
        <v>0.37537537537537535</v>
      </c>
      <c r="I8" s="9">
        <f t="shared" si="2"/>
        <v>0.37696019300361883</v>
      </c>
      <c r="J8" s="22">
        <v>3.286962365591398</v>
      </c>
      <c r="K8" s="22">
        <v>1.2509389378892513</v>
      </c>
      <c r="L8" s="22">
        <v>3.3048543689320389</v>
      </c>
      <c r="M8" s="22">
        <v>1.3867629333715021</v>
      </c>
      <c r="N8" s="22">
        <v>3.2246753246753248</v>
      </c>
      <c r="O8" s="22">
        <v>1.3182597718647906</v>
      </c>
      <c r="P8" s="22">
        <v>3.3487916394513388</v>
      </c>
      <c r="Q8" s="22">
        <v>1.3516223580707649</v>
      </c>
      <c r="R8" s="22">
        <v>3.6951379763469121</v>
      </c>
      <c r="S8" s="22">
        <v>1.2573472668027048</v>
      </c>
      <c r="T8" s="22">
        <v>3.4070221066319895</v>
      </c>
      <c r="U8" s="22">
        <v>1.3427713648263055</v>
      </c>
      <c r="V8" s="22">
        <f t="shared" si="3"/>
        <v>3.3779072969381669</v>
      </c>
      <c r="W8" s="19">
        <v>2</v>
      </c>
      <c r="X8" s="17">
        <f t="shared" si="4"/>
        <v>4.3478260869565216E-2</v>
      </c>
      <c r="Y8" s="19">
        <v>23</v>
      </c>
      <c r="Z8" s="9">
        <f t="shared" si="5"/>
        <v>0.5</v>
      </c>
      <c r="AA8" s="19">
        <v>21</v>
      </c>
      <c r="AB8" s="9">
        <f t="shared" si="6"/>
        <v>0.45652173913043476</v>
      </c>
    </row>
    <row r="9" spans="1:28" x14ac:dyDescent="0.2">
      <c r="A9" s="15" t="s">
        <v>53</v>
      </c>
      <c r="B9" s="19">
        <v>54</v>
      </c>
      <c r="C9" s="19">
        <v>48</v>
      </c>
      <c r="D9" s="8">
        <f t="shared" si="0"/>
        <v>0.88888888888888884</v>
      </c>
      <c r="E9" s="19">
        <v>3756</v>
      </c>
      <c r="F9" s="19">
        <v>3644</v>
      </c>
      <c r="G9" s="19">
        <v>748</v>
      </c>
      <c r="H9" s="9">
        <f t="shared" si="1"/>
        <v>0.19914802981895632</v>
      </c>
      <c r="I9" s="9">
        <f t="shared" si="2"/>
        <v>0.2052689352360044</v>
      </c>
      <c r="J9" s="22">
        <v>4.064836838239847</v>
      </c>
      <c r="K9" s="22">
        <v>0.98141692595525754</v>
      </c>
      <c r="L9" s="22">
        <v>3.9331410970580389</v>
      </c>
      <c r="M9" s="22">
        <v>1.106377323630781</v>
      </c>
      <c r="N9" s="22">
        <v>3.9918214030327865</v>
      </c>
      <c r="O9" s="22">
        <v>1.0345865254018636</v>
      </c>
      <c r="P9" s="22">
        <v>3.9182262897638078</v>
      </c>
      <c r="Q9" s="22">
        <v>1.0769222175322382</v>
      </c>
      <c r="R9" s="22">
        <v>3.9106186012273532</v>
      </c>
      <c r="S9" s="22">
        <v>1.1758613941520779</v>
      </c>
      <c r="T9" s="22">
        <v>3.9356284722423918</v>
      </c>
      <c r="U9" s="22">
        <v>1.0845714404773981</v>
      </c>
      <c r="V9" s="22">
        <f t="shared" si="3"/>
        <v>3.9590454502607044</v>
      </c>
      <c r="W9" s="19">
        <v>1</v>
      </c>
      <c r="X9" s="17">
        <f t="shared" si="4"/>
        <v>2.0833333333333332E-2</v>
      </c>
      <c r="Y9" s="19">
        <v>3</v>
      </c>
      <c r="Z9" s="9">
        <f t="shared" si="5"/>
        <v>6.25E-2</v>
      </c>
      <c r="AA9" s="19">
        <v>44</v>
      </c>
      <c r="AB9" s="9">
        <f t="shared" si="6"/>
        <v>0.91666666666666663</v>
      </c>
    </row>
    <row r="10" spans="1:28" ht="24" x14ac:dyDescent="0.2">
      <c r="A10" s="15" t="s">
        <v>25</v>
      </c>
      <c r="B10" s="19">
        <v>43</v>
      </c>
      <c r="C10" s="19">
        <v>34</v>
      </c>
      <c r="D10" s="8">
        <f t="shared" si="0"/>
        <v>0.79069767441860461</v>
      </c>
      <c r="E10" s="19">
        <v>700</v>
      </c>
      <c r="F10" s="19">
        <v>624</v>
      </c>
      <c r="G10" s="19">
        <v>172</v>
      </c>
      <c r="H10" s="9">
        <f t="shared" si="1"/>
        <v>0.24571428571428572</v>
      </c>
      <c r="I10" s="9">
        <f t="shared" si="2"/>
        <v>0.27564102564102566</v>
      </c>
      <c r="J10" s="22">
        <v>3.1558441558441559</v>
      </c>
      <c r="K10" s="22">
        <v>1.275567733301171</v>
      </c>
      <c r="L10" s="22">
        <v>3.2796610169491527</v>
      </c>
      <c r="M10" s="22">
        <v>1.3737480342224795</v>
      </c>
      <c r="N10" s="22">
        <v>3.1416309012875536</v>
      </c>
      <c r="O10" s="22">
        <v>1.2912937425153566</v>
      </c>
      <c r="P10" s="22">
        <v>3.409691629955947</v>
      </c>
      <c r="Q10" s="22">
        <v>1.2849766108591063</v>
      </c>
      <c r="R10" s="22">
        <v>3.3983050847457625</v>
      </c>
      <c r="S10" s="22">
        <v>1.4603810618035633</v>
      </c>
      <c r="T10" s="22">
        <v>3.2743362831858409</v>
      </c>
      <c r="U10" s="22">
        <v>1.4057367075712217</v>
      </c>
      <c r="V10" s="22">
        <f t="shared" si="3"/>
        <v>3.2765781786614014</v>
      </c>
      <c r="W10" s="19">
        <v>2</v>
      </c>
      <c r="X10" s="17">
        <f t="shared" si="4"/>
        <v>5.8823529411764705E-2</v>
      </c>
      <c r="Y10" s="19">
        <v>18</v>
      </c>
      <c r="Z10" s="9">
        <f t="shared" si="5"/>
        <v>0.52941176470588236</v>
      </c>
      <c r="AA10" s="19">
        <v>14</v>
      </c>
      <c r="AB10" s="9">
        <f t="shared" si="6"/>
        <v>0.41176470588235292</v>
      </c>
    </row>
    <row r="11" spans="1:28" x14ac:dyDescent="0.2">
      <c r="A11" s="15" t="s">
        <v>26</v>
      </c>
      <c r="B11" s="19">
        <v>53</v>
      </c>
      <c r="C11" s="19">
        <v>48</v>
      </c>
      <c r="D11" s="8">
        <f t="shared" si="0"/>
        <v>0.90566037735849059</v>
      </c>
      <c r="E11" s="19">
        <v>2139</v>
      </c>
      <c r="F11" s="19">
        <v>2092</v>
      </c>
      <c r="G11" s="19">
        <v>669</v>
      </c>
      <c r="H11" s="9">
        <f t="shared" si="1"/>
        <v>0.31276297335203368</v>
      </c>
      <c r="I11" s="9">
        <f t="shared" si="2"/>
        <v>0.31978967495219884</v>
      </c>
      <c r="J11" s="22">
        <v>3.7084548104956268</v>
      </c>
      <c r="K11" s="22">
        <v>1.1110171850663815</v>
      </c>
      <c r="L11" s="22">
        <v>3.5826923076923078</v>
      </c>
      <c r="M11" s="22">
        <v>1.1585459850402045</v>
      </c>
      <c r="N11" s="22">
        <v>3.4791464597478177</v>
      </c>
      <c r="O11" s="22">
        <v>1.2848438335814503</v>
      </c>
      <c r="P11" s="22">
        <v>3.7495126705653021</v>
      </c>
      <c r="Q11" s="22">
        <v>1.1872490024805034</v>
      </c>
      <c r="R11" s="22">
        <v>3.8976930792377131</v>
      </c>
      <c r="S11" s="22">
        <v>1.1188780614014733</v>
      </c>
      <c r="T11" s="22">
        <v>3.6369796708615683</v>
      </c>
      <c r="U11" s="22">
        <v>1.2243873055321961</v>
      </c>
      <c r="V11" s="22">
        <f t="shared" si="3"/>
        <v>3.6757464997667224</v>
      </c>
      <c r="W11" s="19">
        <v>4</v>
      </c>
      <c r="X11" s="17">
        <f t="shared" si="4"/>
        <v>8.3333333333333329E-2</v>
      </c>
      <c r="Y11" s="19">
        <v>8</v>
      </c>
      <c r="Z11" s="9">
        <f t="shared" si="5"/>
        <v>0.16666666666666666</v>
      </c>
      <c r="AA11" s="19">
        <v>36</v>
      </c>
      <c r="AB11" s="9">
        <f t="shared" si="6"/>
        <v>0.75</v>
      </c>
    </row>
    <row r="12" spans="1:28" x14ac:dyDescent="0.2">
      <c r="A12" s="15" t="s">
        <v>35</v>
      </c>
      <c r="B12" s="19">
        <v>73</v>
      </c>
      <c r="C12" s="19">
        <v>59</v>
      </c>
      <c r="D12" s="8">
        <f t="shared" si="0"/>
        <v>0.80821917808219179</v>
      </c>
      <c r="E12" s="19">
        <v>3069</v>
      </c>
      <c r="F12" s="19">
        <v>2992</v>
      </c>
      <c r="G12" s="19">
        <v>505</v>
      </c>
      <c r="H12" s="9">
        <f t="shared" si="1"/>
        <v>0.16454871293580972</v>
      </c>
      <c r="I12" s="9">
        <f t="shared" si="2"/>
        <v>0.16878342245989306</v>
      </c>
      <c r="J12" s="22">
        <v>3.11216429699842</v>
      </c>
      <c r="K12" s="22">
        <v>1.1836723315418274</v>
      </c>
      <c r="L12" s="22">
        <v>2.9944925255704171</v>
      </c>
      <c r="M12" s="22">
        <v>1.3489941472495182</v>
      </c>
      <c r="N12" s="22">
        <v>2.5948477751756442</v>
      </c>
      <c r="O12" s="22">
        <v>1.2790609045421586</v>
      </c>
      <c r="P12" s="22">
        <v>2.9819182389937109</v>
      </c>
      <c r="Q12" s="22">
        <v>1.3430090745971435</v>
      </c>
      <c r="R12" s="22">
        <v>3.3990422984836393</v>
      </c>
      <c r="S12" s="22">
        <v>1.2876986233306322</v>
      </c>
      <c r="T12" s="22">
        <v>2.9267342166796571</v>
      </c>
      <c r="U12" s="22">
        <v>1.2370450817343441</v>
      </c>
      <c r="V12" s="22">
        <f t="shared" si="3"/>
        <v>3.0015332253169142</v>
      </c>
      <c r="W12" s="19">
        <v>10</v>
      </c>
      <c r="X12" s="17">
        <f t="shared" si="4"/>
        <v>0.16949152542372881</v>
      </c>
      <c r="Y12" s="19">
        <v>17</v>
      </c>
      <c r="Z12" s="9">
        <f t="shared" si="5"/>
        <v>0.28813559322033899</v>
      </c>
      <c r="AA12" s="19">
        <v>32</v>
      </c>
      <c r="AB12" s="9">
        <f t="shared" si="6"/>
        <v>0.5423728813559322</v>
      </c>
    </row>
    <row r="13" spans="1:28" ht="24" x14ac:dyDescent="0.2">
      <c r="A13" s="15" t="s">
        <v>36</v>
      </c>
      <c r="B13" s="19">
        <v>43</v>
      </c>
      <c r="C13" s="19">
        <v>38</v>
      </c>
      <c r="D13" s="8">
        <f t="shared" si="0"/>
        <v>0.88372093023255816</v>
      </c>
      <c r="E13" s="19">
        <v>1495</v>
      </c>
      <c r="F13" s="19">
        <v>1304</v>
      </c>
      <c r="G13" s="19">
        <v>309</v>
      </c>
      <c r="H13" s="9">
        <f t="shared" si="1"/>
        <v>0.20668896321070235</v>
      </c>
      <c r="I13" s="9">
        <f t="shared" si="2"/>
        <v>0.23696319018404907</v>
      </c>
      <c r="J13" s="22">
        <v>2.9585253456221197</v>
      </c>
      <c r="K13" s="22">
        <v>1.1264050389441362</v>
      </c>
      <c r="L13" s="22">
        <v>2.8214285714285716</v>
      </c>
      <c r="M13" s="22">
        <v>1.1689871959062461</v>
      </c>
      <c r="N13" s="22">
        <v>2.2725880551301683</v>
      </c>
      <c r="O13" s="22">
        <v>1.2340664188712871</v>
      </c>
      <c r="P13" s="22">
        <v>2.7392638036809815</v>
      </c>
      <c r="Q13" s="22">
        <v>1.2027416131557265</v>
      </c>
      <c r="R13" s="22">
        <v>3.2773375594294771</v>
      </c>
      <c r="S13" s="22">
        <v>1.1901111834491336</v>
      </c>
      <c r="T13" s="22">
        <v>2.6325581395348836</v>
      </c>
      <c r="U13" s="22">
        <v>1.2305529239994479</v>
      </c>
      <c r="V13" s="22">
        <f t="shared" si="3"/>
        <v>2.7836169124710337</v>
      </c>
      <c r="W13" s="19">
        <v>10</v>
      </c>
      <c r="X13" s="17">
        <f t="shared" si="4"/>
        <v>0.26315789473684209</v>
      </c>
      <c r="Y13" s="19">
        <v>13</v>
      </c>
      <c r="Z13" s="9">
        <f t="shared" si="5"/>
        <v>0.34210526315789475</v>
      </c>
      <c r="AA13" s="19">
        <v>15</v>
      </c>
      <c r="AB13" s="9">
        <f t="shared" si="6"/>
        <v>0.39473684210526316</v>
      </c>
    </row>
    <row r="14" spans="1:28" ht="24" x14ac:dyDescent="0.2">
      <c r="A14" s="15" t="s">
        <v>37</v>
      </c>
      <c r="B14" s="19">
        <v>42</v>
      </c>
      <c r="C14" s="19">
        <v>27</v>
      </c>
      <c r="D14" s="8">
        <f t="shared" si="0"/>
        <v>0.6428571428571429</v>
      </c>
      <c r="E14" s="19">
        <v>758</v>
      </c>
      <c r="F14" s="19">
        <v>618</v>
      </c>
      <c r="G14" s="19">
        <v>120</v>
      </c>
      <c r="H14" s="9">
        <f t="shared" si="1"/>
        <v>0.15831134564643801</v>
      </c>
      <c r="I14" s="9">
        <f t="shared" si="2"/>
        <v>0.1941747572815534</v>
      </c>
      <c r="J14" s="22">
        <v>3.2204081632653061</v>
      </c>
      <c r="K14" s="22">
        <v>1.2378986256042368</v>
      </c>
      <c r="L14" s="22">
        <v>2.9918699186991868</v>
      </c>
      <c r="M14" s="22">
        <v>1.2108162044048778</v>
      </c>
      <c r="N14" s="22">
        <v>2.3911290322580645</v>
      </c>
      <c r="O14" s="22">
        <v>1.2672669726228558</v>
      </c>
      <c r="P14" s="22">
        <v>2.9918367346938775</v>
      </c>
      <c r="Q14" s="22">
        <v>1.185689510742346</v>
      </c>
      <c r="R14" s="22">
        <v>3.5428571428571427</v>
      </c>
      <c r="S14" s="22">
        <v>1.361897240251752</v>
      </c>
      <c r="T14" s="22">
        <v>2.7439024390243905</v>
      </c>
      <c r="U14" s="22">
        <v>0.99322642883940204</v>
      </c>
      <c r="V14" s="22">
        <f t="shared" si="3"/>
        <v>2.9803339051329947</v>
      </c>
      <c r="W14" s="19">
        <v>6</v>
      </c>
      <c r="X14" s="17">
        <f t="shared" si="4"/>
        <v>0.22222222222222221</v>
      </c>
      <c r="Y14" s="19">
        <v>9</v>
      </c>
      <c r="Z14" s="9">
        <f t="shared" si="5"/>
        <v>0.33333333333333331</v>
      </c>
      <c r="AA14" s="19">
        <v>12</v>
      </c>
      <c r="AB14" s="9">
        <f t="shared" si="6"/>
        <v>0.44444444444444442</v>
      </c>
    </row>
    <row r="15" spans="1:28" ht="38.25" customHeight="1" x14ac:dyDescent="0.2">
      <c r="A15" s="15" t="s">
        <v>38</v>
      </c>
      <c r="B15" s="19">
        <v>89</v>
      </c>
      <c r="C15" s="19">
        <v>69</v>
      </c>
      <c r="D15" s="8">
        <f t="shared" si="0"/>
        <v>0.7752808988764045</v>
      </c>
      <c r="E15" s="19">
        <v>2977</v>
      </c>
      <c r="F15" s="19">
        <v>2678</v>
      </c>
      <c r="G15" s="19">
        <v>984</v>
      </c>
      <c r="H15" s="9">
        <f t="shared" si="1"/>
        <v>0.33053409472623446</v>
      </c>
      <c r="I15" s="9">
        <f t="shared" si="2"/>
        <v>0.36743838685586261</v>
      </c>
      <c r="J15" s="22">
        <v>3.2514361467079098</v>
      </c>
      <c r="K15" s="22">
        <v>1.0522422761014985</v>
      </c>
      <c r="L15" s="22">
        <v>3.3718830610490111</v>
      </c>
      <c r="M15" s="22">
        <v>0.99710995732548913</v>
      </c>
      <c r="N15" s="22">
        <v>3.1251082251082249</v>
      </c>
      <c r="O15" s="22">
        <v>0.9657379937430125</v>
      </c>
      <c r="P15" s="22">
        <v>3.3869698294709227</v>
      </c>
      <c r="Q15" s="22">
        <v>1.0815238409820647</v>
      </c>
      <c r="R15" s="22">
        <v>3.7456953642384105</v>
      </c>
      <c r="S15" s="22">
        <v>1.005415416155617</v>
      </c>
      <c r="T15" s="22">
        <v>3.3249892101855849</v>
      </c>
      <c r="U15" s="22">
        <v>1.08427599605549</v>
      </c>
      <c r="V15" s="22">
        <f t="shared" si="3"/>
        <v>3.3676803061266773</v>
      </c>
      <c r="W15" s="19">
        <v>5</v>
      </c>
      <c r="X15" s="17">
        <f t="shared" si="4"/>
        <v>7.2463768115942032E-2</v>
      </c>
      <c r="Y15" s="19">
        <v>20</v>
      </c>
      <c r="Z15" s="9">
        <f t="shared" si="5"/>
        <v>0.28985507246376813</v>
      </c>
      <c r="AA15" s="19">
        <v>44</v>
      </c>
      <c r="AB15" s="9">
        <f t="shared" si="6"/>
        <v>0.6376811594202898</v>
      </c>
    </row>
    <row r="16" spans="1:28" x14ac:dyDescent="0.2">
      <c r="A16" s="15" t="s">
        <v>39</v>
      </c>
      <c r="B16" s="19">
        <v>42</v>
      </c>
      <c r="C16" s="19">
        <v>33</v>
      </c>
      <c r="D16" s="8">
        <f t="shared" si="0"/>
        <v>0.7857142857142857</v>
      </c>
      <c r="E16" s="19">
        <v>1013</v>
      </c>
      <c r="F16" s="19">
        <v>978</v>
      </c>
      <c r="G16" s="19">
        <v>148</v>
      </c>
      <c r="H16" s="9">
        <f t="shared" si="1"/>
        <v>0.14610069101678183</v>
      </c>
      <c r="I16" s="9">
        <f t="shared" si="2"/>
        <v>0.15132924335378323</v>
      </c>
      <c r="J16" s="22">
        <v>3.0170068027210886</v>
      </c>
      <c r="K16" s="22">
        <v>1.3024771754998348</v>
      </c>
      <c r="L16" s="22">
        <v>3.2551020408163267</v>
      </c>
      <c r="M16" s="22">
        <v>1.3109754124623532</v>
      </c>
      <c r="N16" s="22">
        <v>2.8378378378378377</v>
      </c>
      <c r="O16" s="22">
        <v>1.2969624046852446</v>
      </c>
      <c r="P16" s="22">
        <v>3.2847457627118644</v>
      </c>
      <c r="Q16" s="22">
        <v>1.466006962007897</v>
      </c>
      <c r="R16" s="22">
        <v>3.6385135135135136</v>
      </c>
      <c r="S16" s="22">
        <v>1.1837717891985744</v>
      </c>
      <c r="T16" s="22">
        <v>3.1428571428571428</v>
      </c>
      <c r="U16" s="22">
        <v>1.3836322916843893</v>
      </c>
      <c r="V16" s="22">
        <f t="shared" si="3"/>
        <v>3.196010516742962</v>
      </c>
      <c r="W16" s="19">
        <v>9</v>
      </c>
      <c r="X16" s="17">
        <f t="shared" si="4"/>
        <v>0.27272727272727271</v>
      </c>
      <c r="Y16" s="19">
        <v>11</v>
      </c>
      <c r="Z16" s="9">
        <f t="shared" si="5"/>
        <v>0.33333333333333331</v>
      </c>
      <c r="AA16" s="19">
        <v>13</v>
      </c>
      <c r="AB16" s="9">
        <f t="shared" si="6"/>
        <v>0.39393939393939392</v>
      </c>
    </row>
    <row r="17" spans="1:28" ht="36" x14ac:dyDescent="0.2">
      <c r="A17" s="15" t="s">
        <v>40</v>
      </c>
      <c r="B17" s="19">
        <v>45</v>
      </c>
      <c r="C17" s="19">
        <v>32</v>
      </c>
      <c r="D17" s="8">
        <f t="shared" si="0"/>
        <v>0.71111111111111114</v>
      </c>
      <c r="E17" s="19">
        <v>1601</v>
      </c>
      <c r="F17" s="19">
        <v>1395</v>
      </c>
      <c r="G17" s="19">
        <v>253</v>
      </c>
      <c r="H17" s="9">
        <f t="shared" si="1"/>
        <v>0.15802623360399751</v>
      </c>
      <c r="I17" s="9">
        <f t="shared" si="2"/>
        <v>0.18136200716845879</v>
      </c>
      <c r="J17" s="22">
        <v>2.9121951219512194</v>
      </c>
      <c r="K17" s="22">
        <v>1.2518152852548357</v>
      </c>
      <c r="L17" s="22">
        <v>3.2408293460925042</v>
      </c>
      <c r="M17" s="22">
        <v>1.2268244468171023</v>
      </c>
      <c r="N17" s="22">
        <v>2.8838709677419354</v>
      </c>
      <c r="O17" s="22">
        <v>1.3005946335247249</v>
      </c>
      <c r="P17" s="22">
        <v>3.008116883116883</v>
      </c>
      <c r="Q17" s="22">
        <v>1.2568853058358662</v>
      </c>
      <c r="R17" s="22">
        <v>3.7392055267702937</v>
      </c>
      <c r="S17" s="22">
        <v>1.1233125914206046</v>
      </c>
      <c r="T17" s="22">
        <v>2.9821717990275527</v>
      </c>
      <c r="U17" s="22">
        <v>1.4033758995074528</v>
      </c>
      <c r="V17" s="22">
        <f t="shared" si="3"/>
        <v>3.1277316074500647</v>
      </c>
      <c r="W17" s="19">
        <v>5</v>
      </c>
      <c r="X17" s="17">
        <f t="shared" si="4"/>
        <v>0.15625</v>
      </c>
      <c r="Y17" s="19">
        <v>15</v>
      </c>
      <c r="Z17" s="9">
        <f t="shared" si="5"/>
        <v>0.46875</v>
      </c>
      <c r="AA17" s="19">
        <v>12</v>
      </c>
      <c r="AB17" s="9">
        <f t="shared" si="6"/>
        <v>0.375</v>
      </c>
    </row>
    <row r="18" spans="1:28" ht="24" x14ac:dyDescent="0.2">
      <c r="A18" s="15" t="s">
        <v>41</v>
      </c>
      <c r="B18" s="19">
        <v>66</v>
      </c>
      <c r="C18" s="19">
        <v>42</v>
      </c>
      <c r="D18" s="8">
        <f t="shared" si="0"/>
        <v>0.63636363636363635</v>
      </c>
      <c r="E18" s="19">
        <v>3144</v>
      </c>
      <c r="F18" s="19">
        <v>2789</v>
      </c>
      <c r="G18" s="19">
        <v>580</v>
      </c>
      <c r="H18" s="9">
        <f t="shared" si="1"/>
        <v>0.18447837150127228</v>
      </c>
      <c r="I18" s="9">
        <f t="shared" si="2"/>
        <v>0.20795984223736105</v>
      </c>
      <c r="J18" s="22">
        <v>2.9057052297939778</v>
      </c>
      <c r="K18" s="22">
        <v>1.2346289654033027</v>
      </c>
      <c r="L18" s="22">
        <v>2.7021110242376856</v>
      </c>
      <c r="M18" s="22">
        <v>1.160506127477529</v>
      </c>
      <c r="N18" s="22">
        <v>2.5475435816164818</v>
      </c>
      <c r="O18" s="22">
        <v>1.231945371404416</v>
      </c>
      <c r="P18" s="22">
        <v>2.7825396825396824</v>
      </c>
      <c r="Q18" s="22">
        <v>1.2505619941097881</v>
      </c>
      <c r="R18" s="22">
        <v>3.316134316134316</v>
      </c>
      <c r="S18" s="22">
        <v>1.2412407186650574</v>
      </c>
      <c r="T18" s="22">
        <v>2.6937647987371744</v>
      </c>
      <c r="U18" s="22">
        <v>1.3212539454555947</v>
      </c>
      <c r="V18" s="22">
        <f t="shared" si="3"/>
        <v>2.8246331055098861</v>
      </c>
      <c r="W18" s="19">
        <v>8</v>
      </c>
      <c r="X18" s="17">
        <f t="shared" si="4"/>
        <v>0.19047619047619047</v>
      </c>
      <c r="Y18" s="19">
        <v>20</v>
      </c>
      <c r="Z18" s="9">
        <f t="shared" si="5"/>
        <v>0.47619047619047616</v>
      </c>
      <c r="AA18" s="19">
        <v>14</v>
      </c>
      <c r="AB18" s="9">
        <f t="shared" si="6"/>
        <v>0.33333333333333331</v>
      </c>
    </row>
    <row r="19" spans="1:28" ht="24" x14ac:dyDescent="0.2">
      <c r="A19" s="15" t="s">
        <v>42</v>
      </c>
      <c r="B19" s="19">
        <v>57</v>
      </c>
      <c r="C19" s="19">
        <v>47</v>
      </c>
      <c r="D19" s="8">
        <f t="shared" si="0"/>
        <v>0.82456140350877194</v>
      </c>
      <c r="E19" s="19">
        <v>2119</v>
      </c>
      <c r="F19" s="19">
        <v>2090</v>
      </c>
      <c r="G19" s="19">
        <v>525</v>
      </c>
      <c r="H19" s="9">
        <f t="shared" si="1"/>
        <v>0.24775837659273242</v>
      </c>
      <c r="I19" s="9">
        <f t="shared" si="2"/>
        <v>0.25119617224880381</v>
      </c>
      <c r="J19" s="22">
        <v>3.610366398570152</v>
      </c>
      <c r="K19" s="22">
        <v>1.0863037463233707</v>
      </c>
      <c r="L19" s="22">
        <v>3.5976430976430978</v>
      </c>
      <c r="M19" s="22">
        <v>1.1043488279301636</v>
      </c>
      <c r="N19" s="22">
        <v>3.3466101694915253</v>
      </c>
      <c r="O19" s="22">
        <v>1.1084308457972392</v>
      </c>
      <c r="P19" s="22">
        <v>3.7029109589041096</v>
      </c>
      <c r="Q19" s="22">
        <v>1.016906667605932</v>
      </c>
      <c r="R19" s="22">
        <v>3.9349112426035502</v>
      </c>
      <c r="S19" s="22">
        <v>0.97499909443029298</v>
      </c>
      <c r="T19" s="22">
        <v>3.5638841567291313</v>
      </c>
      <c r="U19" s="22">
        <v>1.1692532058322718</v>
      </c>
      <c r="V19" s="22">
        <f t="shared" si="3"/>
        <v>3.6260543373235943</v>
      </c>
      <c r="W19" s="19">
        <v>4</v>
      </c>
      <c r="X19" s="17">
        <f t="shared" si="4"/>
        <v>8.5106382978723402E-2</v>
      </c>
      <c r="Y19" s="19">
        <v>9</v>
      </c>
      <c r="Z19" s="9">
        <f t="shared" si="5"/>
        <v>0.19148936170212766</v>
      </c>
      <c r="AA19" s="19">
        <v>34</v>
      </c>
      <c r="AB19" s="9">
        <f t="shared" si="6"/>
        <v>0.72340425531914898</v>
      </c>
    </row>
    <row r="20" spans="1:28" x14ac:dyDescent="0.2">
      <c r="A20" s="15" t="s">
        <v>43</v>
      </c>
      <c r="B20" s="19">
        <v>33</v>
      </c>
      <c r="C20" s="19">
        <v>24</v>
      </c>
      <c r="D20" s="8">
        <f t="shared" si="0"/>
        <v>0.72727272727272729</v>
      </c>
      <c r="E20" s="19">
        <v>512</v>
      </c>
      <c r="F20" s="19">
        <v>512</v>
      </c>
      <c r="G20" s="19">
        <v>103</v>
      </c>
      <c r="H20" s="9">
        <f t="shared" si="1"/>
        <v>0.201171875</v>
      </c>
      <c r="I20" s="9">
        <f t="shared" si="2"/>
        <v>0.201171875</v>
      </c>
      <c r="J20" s="22">
        <v>3.0957446808510638</v>
      </c>
      <c r="K20" s="22">
        <v>1.1162202248659787</v>
      </c>
      <c r="L20" s="22">
        <v>2.9308510638297873</v>
      </c>
      <c r="M20" s="22">
        <v>1.1954543865259066</v>
      </c>
      <c r="N20" s="22">
        <v>2.8852459016393444</v>
      </c>
      <c r="O20" s="22">
        <v>1.1354609921817433</v>
      </c>
      <c r="P20" s="22">
        <v>2.9840425531914891</v>
      </c>
      <c r="Q20" s="22">
        <v>1.2430799429293402</v>
      </c>
      <c r="R20" s="22">
        <v>3.1621621621621623</v>
      </c>
      <c r="S20" s="22">
        <v>1.5749274512247169</v>
      </c>
      <c r="T20" s="22">
        <v>2.8087431693989071</v>
      </c>
      <c r="U20" s="22">
        <v>1.3518805804076401</v>
      </c>
      <c r="V20" s="22">
        <f t="shared" si="3"/>
        <v>2.9777982551787923</v>
      </c>
      <c r="W20" s="19">
        <v>6</v>
      </c>
      <c r="X20" s="17">
        <f t="shared" si="4"/>
        <v>0.25</v>
      </c>
      <c r="Y20" s="19">
        <v>9</v>
      </c>
      <c r="Z20" s="9">
        <f t="shared" si="5"/>
        <v>0.375</v>
      </c>
      <c r="AA20" s="19">
        <v>9</v>
      </c>
      <c r="AB20" s="9">
        <f t="shared" si="6"/>
        <v>0.375</v>
      </c>
    </row>
    <row r="21" spans="1:28" x14ac:dyDescent="0.2">
      <c r="A21" s="15" t="s">
        <v>44</v>
      </c>
      <c r="B21" s="19">
        <v>41</v>
      </c>
      <c r="C21" s="19">
        <v>8</v>
      </c>
      <c r="D21" s="8">
        <f t="shared" si="0"/>
        <v>0.1951219512195122</v>
      </c>
      <c r="E21" s="19">
        <v>441</v>
      </c>
      <c r="F21" s="19">
        <v>202</v>
      </c>
      <c r="G21" s="19">
        <v>25</v>
      </c>
      <c r="H21" s="9">
        <f t="shared" si="1"/>
        <v>5.6689342403628121E-2</v>
      </c>
      <c r="I21" s="9">
        <f t="shared" si="2"/>
        <v>0.12376237623762376</v>
      </c>
      <c r="J21" s="22">
        <v>2.7441860465116279</v>
      </c>
      <c r="K21" s="22">
        <v>0.93329486834117714</v>
      </c>
      <c r="L21" s="22">
        <v>3.1190476190476191</v>
      </c>
      <c r="M21" s="22">
        <v>1.1676379611308521</v>
      </c>
      <c r="N21" s="22">
        <v>2.2325581395348837</v>
      </c>
      <c r="O21" s="22">
        <v>0.96731503111981421</v>
      </c>
      <c r="P21" s="22">
        <v>2.7441860465116279</v>
      </c>
      <c r="Q21" s="22">
        <v>0.75651817304454017</v>
      </c>
      <c r="R21" s="22">
        <v>2.975609756097561</v>
      </c>
      <c r="S21" s="22">
        <v>0.64222852518808682</v>
      </c>
      <c r="T21" s="22">
        <v>2.2325581395348837</v>
      </c>
      <c r="U21" s="22">
        <v>0.94943734742130292</v>
      </c>
      <c r="V21" s="22">
        <f t="shared" si="3"/>
        <v>2.6746909578730338</v>
      </c>
      <c r="W21" s="19">
        <v>4</v>
      </c>
      <c r="X21" s="17">
        <f t="shared" si="4"/>
        <v>0.5</v>
      </c>
      <c r="Y21" s="19">
        <v>2</v>
      </c>
      <c r="Z21" s="9">
        <f t="shared" si="5"/>
        <v>0.25</v>
      </c>
      <c r="AA21" s="19">
        <v>2</v>
      </c>
      <c r="AB21" s="9">
        <f t="shared" si="6"/>
        <v>0.25</v>
      </c>
    </row>
    <row r="22" spans="1:28" x14ac:dyDescent="0.2">
      <c r="A22" s="15" t="s">
        <v>45</v>
      </c>
      <c r="B22" s="19">
        <v>42</v>
      </c>
      <c r="C22" s="19">
        <v>39</v>
      </c>
      <c r="D22" s="8">
        <f t="shared" si="0"/>
        <v>0.9285714285714286</v>
      </c>
      <c r="E22" s="19">
        <v>2113</v>
      </c>
      <c r="F22" s="19">
        <v>2078</v>
      </c>
      <c r="G22" s="19">
        <v>416</v>
      </c>
      <c r="H22" s="9">
        <f t="shared" si="1"/>
        <v>0.19687647893989588</v>
      </c>
      <c r="I22" s="9">
        <f t="shared" si="2"/>
        <v>0.20019249278152068</v>
      </c>
      <c r="J22" s="22">
        <v>2.9552845528455283</v>
      </c>
      <c r="K22" s="22">
        <v>1.3198524476746998</v>
      </c>
      <c r="L22" s="22">
        <v>2.8887434554973823</v>
      </c>
      <c r="M22" s="22">
        <v>1.3945364831726357</v>
      </c>
      <c r="N22" s="22">
        <v>2.6701708278580814</v>
      </c>
      <c r="O22" s="22">
        <v>1.2976103891395234</v>
      </c>
      <c r="P22" s="22">
        <v>2.992</v>
      </c>
      <c r="Q22" s="22">
        <v>1.3258294884347666</v>
      </c>
      <c r="R22" s="22">
        <v>3.5710455764075069</v>
      </c>
      <c r="S22" s="22">
        <v>1.2908062401464127</v>
      </c>
      <c r="T22" s="22">
        <v>2.8875661375661377</v>
      </c>
      <c r="U22" s="22">
        <v>1.3469744772196177</v>
      </c>
      <c r="V22" s="22">
        <f t="shared" si="3"/>
        <v>2.9941350916957723</v>
      </c>
      <c r="W22" s="19">
        <v>11</v>
      </c>
      <c r="X22" s="17">
        <f t="shared" si="4"/>
        <v>0.28205128205128205</v>
      </c>
      <c r="Y22" s="19">
        <v>19</v>
      </c>
      <c r="Z22" s="9">
        <f t="shared" si="5"/>
        <v>0.48717948717948717</v>
      </c>
      <c r="AA22" s="19">
        <v>9</v>
      </c>
      <c r="AB22" s="9">
        <f t="shared" si="6"/>
        <v>0.23076923076923078</v>
      </c>
    </row>
    <row r="23" spans="1:28" ht="24" x14ac:dyDescent="0.2">
      <c r="A23" s="15" t="s">
        <v>46</v>
      </c>
      <c r="B23" s="19">
        <v>35</v>
      </c>
      <c r="C23" s="19">
        <v>33</v>
      </c>
      <c r="D23" s="8">
        <f t="shared" si="0"/>
        <v>0.94285714285714284</v>
      </c>
      <c r="E23" s="19">
        <v>1032</v>
      </c>
      <c r="F23" s="19">
        <v>993</v>
      </c>
      <c r="G23" s="19">
        <v>224</v>
      </c>
      <c r="H23" s="9">
        <f t="shared" si="1"/>
        <v>0.21705426356589147</v>
      </c>
      <c r="I23" s="9">
        <f t="shared" si="2"/>
        <v>0.22557905337361531</v>
      </c>
      <c r="J23" s="22">
        <v>3.1755725190839694</v>
      </c>
      <c r="K23" s="22">
        <v>1.2676369332960822</v>
      </c>
      <c r="L23" s="22">
        <v>3.0737913486005088</v>
      </c>
      <c r="M23" s="22">
        <v>1.4379308369524073</v>
      </c>
      <c r="N23" s="22">
        <v>2.9156010230179028</v>
      </c>
      <c r="O23" s="22">
        <v>1.3005207761105761</v>
      </c>
      <c r="P23" s="22">
        <v>2.9076923076923076</v>
      </c>
      <c r="Q23" s="22">
        <v>1.3027953560254364</v>
      </c>
      <c r="R23" s="22">
        <v>3.0520547945205481</v>
      </c>
      <c r="S23" s="22">
        <v>1.3453609434139147</v>
      </c>
      <c r="T23" s="22">
        <v>2.7953964194373402</v>
      </c>
      <c r="U23" s="22">
        <v>1.2934900148704922</v>
      </c>
      <c r="V23" s="22">
        <f t="shared" si="3"/>
        <v>2.986684735392096</v>
      </c>
      <c r="W23" s="19">
        <v>6</v>
      </c>
      <c r="X23" s="17">
        <f t="shared" si="4"/>
        <v>0.18181818181818182</v>
      </c>
      <c r="Y23" s="19">
        <v>13</v>
      </c>
      <c r="Z23" s="9">
        <f t="shared" si="5"/>
        <v>0.39393939393939392</v>
      </c>
      <c r="AA23" s="19">
        <v>14</v>
      </c>
      <c r="AB23" s="9">
        <f t="shared" si="6"/>
        <v>0.42424242424242425</v>
      </c>
    </row>
    <row r="24" spans="1:28" x14ac:dyDescent="0.2">
      <c r="A24" s="15" t="s">
        <v>47</v>
      </c>
      <c r="B24" s="19">
        <v>55</v>
      </c>
      <c r="C24" s="19">
        <v>42</v>
      </c>
      <c r="D24" s="8">
        <f t="shared" si="0"/>
        <v>0.76363636363636367</v>
      </c>
      <c r="E24" s="19">
        <v>2096</v>
      </c>
      <c r="F24" s="19">
        <v>1983</v>
      </c>
      <c r="G24" s="19">
        <v>475</v>
      </c>
      <c r="H24" s="9">
        <f t="shared" si="1"/>
        <v>0.22662213740458015</v>
      </c>
      <c r="I24" s="9">
        <f t="shared" si="2"/>
        <v>0.23953605648008069</v>
      </c>
      <c r="J24" s="22">
        <v>3.3056640625</v>
      </c>
      <c r="K24" s="22">
        <v>1.1403669469515132</v>
      </c>
      <c r="L24" s="22">
        <v>3.396421845574388</v>
      </c>
      <c r="M24" s="22">
        <v>1.1247669580458721</v>
      </c>
      <c r="N24" s="22">
        <v>3.0871212121212119</v>
      </c>
      <c r="O24" s="22">
        <v>1.1728170691101618</v>
      </c>
      <c r="P24" s="22">
        <v>3.3582938388625592</v>
      </c>
      <c r="Q24" s="22">
        <v>1.0666675527749581</v>
      </c>
      <c r="R24" s="22">
        <v>3.7789373814041745</v>
      </c>
      <c r="S24" s="22">
        <v>1.0508700008846306</v>
      </c>
      <c r="T24" s="22">
        <v>3.3273415326395459</v>
      </c>
      <c r="U24" s="22">
        <v>1.0584635166491747</v>
      </c>
      <c r="V24" s="22">
        <f t="shared" si="3"/>
        <v>3.3756299788503132</v>
      </c>
      <c r="W24" s="19">
        <v>1</v>
      </c>
      <c r="X24" s="17">
        <f t="shared" si="4"/>
        <v>2.3809523809523808E-2</v>
      </c>
      <c r="Y24" s="19">
        <v>18</v>
      </c>
      <c r="Z24" s="9">
        <f t="shared" si="5"/>
        <v>0.42857142857142855</v>
      </c>
      <c r="AA24" s="19">
        <v>23</v>
      </c>
      <c r="AB24" s="9">
        <f t="shared" si="6"/>
        <v>0.54761904761904767</v>
      </c>
    </row>
    <row r="25" spans="1:28" x14ac:dyDescent="0.2">
      <c r="A25" s="15" t="s">
        <v>55</v>
      </c>
      <c r="B25" s="19">
        <v>64</v>
      </c>
      <c r="C25" s="19">
        <v>29</v>
      </c>
      <c r="D25" s="8">
        <f t="shared" si="0"/>
        <v>0.453125</v>
      </c>
      <c r="E25" s="19">
        <v>1857</v>
      </c>
      <c r="F25" s="19">
        <v>958</v>
      </c>
      <c r="G25" s="19">
        <v>225</v>
      </c>
      <c r="H25" s="9">
        <f t="shared" si="1"/>
        <v>0.12116316639741519</v>
      </c>
      <c r="I25" s="9">
        <f t="shared" si="2"/>
        <v>0.23486430062630481</v>
      </c>
      <c r="J25" s="22">
        <v>3.8606062740678109</v>
      </c>
      <c r="K25" s="22">
        <v>1.1848328426417982</v>
      </c>
      <c r="L25" s="22">
        <v>3.6770122505699421</v>
      </c>
      <c r="M25" s="22">
        <v>1.2708321991358669</v>
      </c>
      <c r="N25" s="22">
        <v>3.7471794765064006</v>
      </c>
      <c r="O25" s="22">
        <v>1.1979741726609034</v>
      </c>
      <c r="P25" s="22">
        <v>3.9157571061417209</v>
      </c>
      <c r="Q25" s="22">
        <v>1.2026769108208233</v>
      </c>
      <c r="R25" s="22">
        <v>3.7194798790952643</v>
      </c>
      <c r="S25" s="22">
        <v>1.2158838612751721</v>
      </c>
      <c r="T25" s="22">
        <v>3.8248502565810245</v>
      </c>
      <c r="U25" s="22">
        <v>1.2310101214003566</v>
      </c>
      <c r="V25" s="22">
        <f t="shared" si="3"/>
        <v>3.7908142071603605</v>
      </c>
      <c r="W25" s="19">
        <v>0</v>
      </c>
      <c r="X25" s="17">
        <f t="shared" si="4"/>
        <v>0</v>
      </c>
      <c r="Y25" s="19">
        <v>9</v>
      </c>
      <c r="Z25" s="9">
        <f t="shared" si="5"/>
        <v>0.31034482758620691</v>
      </c>
      <c r="AA25" s="19">
        <v>20</v>
      </c>
      <c r="AB25" s="9">
        <f t="shared" si="6"/>
        <v>0.68965517241379315</v>
      </c>
    </row>
    <row r="26" spans="1:28" ht="24" x14ac:dyDescent="0.2">
      <c r="A26" s="15" t="s">
        <v>48</v>
      </c>
      <c r="B26" s="19">
        <v>30</v>
      </c>
      <c r="C26" s="19">
        <v>28</v>
      </c>
      <c r="D26" s="8">
        <f t="shared" si="0"/>
        <v>0.93333333333333335</v>
      </c>
      <c r="E26" s="19">
        <v>3647</v>
      </c>
      <c r="F26" s="19">
        <v>3402</v>
      </c>
      <c r="G26" s="19">
        <v>999</v>
      </c>
      <c r="H26" s="9">
        <f t="shared" si="1"/>
        <v>0.27392377296408005</v>
      </c>
      <c r="I26" s="9">
        <f t="shared" si="2"/>
        <v>0.29365079365079366</v>
      </c>
      <c r="J26" s="22">
        <v>3.5299003322259135</v>
      </c>
      <c r="K26" s="22">
        <v>1.2444481662412008</v>
      </c>
      <c r="L26" s="22">
        <v>3.3587174348697393</v>
      </c>
      <c r="M26" s="22">
        <v>1.3302364269282112</v>
      </c>
      <c r="N26" s="22">
        <v>3.233512786002692</v>
      </c>
      <c r="O26" s="22">
        <v>1.3803230067021066</v>
      </c>
      <c r="P26" s="22">
        <v>3.2483569699066068</v>
      </c>
      <c r="Q26" s="22">
        <v>1.3690952304451867</v>
      </c>
      <c r="R26" s="22">
        <v>3.6299651567944249</v>
      </c>
      <c r="S26" s="22">
        <v>1.4311710037726522</v>
      </c>
      <c r="T26" s="22">
        <v>3.433097404785979</v>
      </c>
      <c r="U26" s="22">
        <v>1.3690253226986349</v>
      </c>
      <c r="V26" s="22">
        <f t="shared" si="3"/>
        <v>3.4055916807642252</v>
      </c>
      <c r="W26" s="19">
        <v>2</v>
      </c>
      <c r="X26" s="17">
        <f t="shared" si="4"/>
        <v>7.1428571428571425E-2</v>
      </c>
      <c r="Y26" s="19">
        <v>10</v>
      </c>
      <c r="Z26" s="9">
        <f t="shared" si="5"/>
        <v>0.35714285714285715</v>
      </c>
      <c r="AA26" s="19">
        <v>16</v>
      </c>
      <c r="AB26" s="9">
        <f t="shared" si="6"/>
        <v>0.5714285714285714</v>
      </c>
    </row>
    <row r="27" spans="1:28" ht="24" x14ac:dyDescent="0.2">
      <c r="A27" s="15" t="s">
        <v>49</v>
      </c>
      <c r="B27" s="43">
        <v>39</v>
      </c>
      <c r="C27" s="19">
        <v>34</v>
      </c>
      <c r="D27" s="8">
        <f t="shared" si="0"/>
        <v>0.87179487179487181</v>
      </c>
      <c r="E27" s="43">
        <v>6471</v>
      </c>
      <c r="F27" s="19">
        <v>5662</v>
      </c>
      <c r="G27" s="19">
        <v>1476</v>
      </c>
      <c r="H27" s="9">
        <f t="shared" si="1"/>
        <v>0.22809457579972184</v>
      </c>
      <c r="I27" s="9">
        <f t="shared" si="2"/>
        <v>0.26068527022253618</v>
      </c>
      <c r="J27" s="22">
        <v>3.3633980073413738</v>
      </c>
      <c r="K27" s="22">
        <v>1.2934806916097565</v>
      </c>
      <c r="L27" s="22">
        <v>3.3266819706869151</v>
      </c>
      <c r="M27" s="22">
        <v>1.390241168257115</v>
      </c>
      <c r="N27" s="22">
        <v>3.1542857142857144</v>
      </c>
      <c r="O27" s="22">
        <v>1.3982524716590055</v>
      </c>
      <c r="P27" s="22">
        <v>3.1831140350877192</v>
      </c>
      <c r="Q27" s="22">
        <v>1.493943502410662</v>
      </c>
      <c r="R27" s="22">
        <v>3.5396855110445524</v>
      </c>
      <c r="S27" s="22">
        <v>1.5019650242474309</v>
      </c>
      <c r="T27" s="22">
        <v>3.1406082289803221</v>
      </c>
      <c r="U27" s="22">
        <v>1.423722945573094</v>
      </c>
      <c r="V27" s="22">
        <f t="shared" si="3"/>
        <v>3.2846289112377662</v>
      </c>
      <c r="W27" s="19">
        <v>4</v>
      </c>
      <c r="X27" s="17">
        <f t="shared" si="4"/>
        <v>0.11764705882352941</v>
      </c>
      <c r="Y27" s="19">
        <v>15</v>
      </c>
      <c r="Z27" s="9">
        <f t="shared" si="5"/>
        <v>0.44117647058823528</v>
      </c>
      <c r="AA27" s="19">
        <v>15</v>
      </c>
      <c r="AB27" s="9">
        <f t="shared" si="6"/>
        <v>0.44117647058823528</v>
      </c>
    </row>
    <row r="28" spans="1:28" ht="24" x14ac:dyDescent="0.2">
      <c r="A28" s="15" t="s">
        <v>76</v>
      </c>
      <c r="B28" s="19">
        <v>20</v>
      </c>
      <c r="C28" s="19">
        <v>19</v>
      </c>
      <c r="D28" s="8">
        <f t="shared" si="0"/>
        <v>0.95</v>
      </c>
      <c r="E28" s="19">
        <v>883</v>
      </c>
      <c r="F28" s="19">
        <v>878</v>
      </c>
      <c r="G28" s="19">
        <v>233</v>
      </c>
      <c r="H28" s="9">
        <f t="shared" si="1"/>
        <v>0.26387315968289921</v>
      </c>
      <c r="I28" s="9">
        <f t="shared" si="2"/>
        <v>0.26537585421412302</v>
      </c>
      <c r="J28" s="22">
        <v>3.68</v>
      </c>
      <c r="K28" s="22">
        <v>1.0046669912940331</v>
      </c>
      <c r="L28" s="22">
        <v>3.7690140845070421</v>
      </c>
      <c r="M28" s="22">
        <v>1.0638940767957734</v>
      </c>
      <c r="N28" s="22">
        <v>3.8587570621468927</v>
      </c>
      <c r="O28" s="22">
        <v>0.97824445904154111</v>
      </c>
      <c r="P28" s="22">
        <v>3.8681948424068766</v>
      </c>
      <c r="Q28" s="22">
        <v>1.0167991899045281</v>
      </c>
      <c r="R28" s="22">
        <v>4.1892655367231635</v>
      </c>
      <c r="S28" s="22">
        <v>1.0488834342161215</v>
      </c>
      <c r="T28" s="22">
        <v>3.9340974212034383</v>
      </c>
      <c r="U28" s="22">
        <v>1.0273838713771033</v>
      </c>
      <c r="V28" s="22">
        <f t="shared" si="3"/>
        <v>3.8832214911645688</v>
      </c>
      <c r="W28" s="19">
        <v>1</v>
      </c>
      <c r="X28" s="17">
        <f t="shared" si="4"/>
        <v>5.2631578947368418E-2</v>
      </c>
      <c r="Y28" s="19">
        <v>1</v>
      </c>
      <c r="Z28" s="9">
        <f t="shared" si="5"/>
        <v>5.2631578947368418E-2</v>
      </c>
      <c r="AA28" s="19">
        <v>17</v>
      </c>
      <c r="AB28" s="9">
        <f t="shared" si="6"/>
        <v>0.89473684210526316</v>
      </c>
    </row>
    <row r="29" spans="1:28" x14ac:dyDescent="0.2">
      <c r="A29" s="15" t="s">
        <v>27</v>
      </c>
      <c r="B29" s="19">
        <v>41</v>
      </c>
      <c r="C29" s="19">
        <v>41</v>
      </c>
      <c r="D29" s="8">
        <f t="shared" si="0"/>
        <v>1</v>
      </c>
      <c r="E29" s="19">
        <v>1155</v>
      </c>
      <c r="F29" s="19">
        <v>1155</v>
      </c>
      <c r="G29" s="19">
        <v>479</v>
      </c>
      <c r="H29" s="9">
        <f t="shared" si="1"/>
        <v>0.41471861471861471</v>
      </c>
      <c r="I29" s="9">
        <f t="shared" si="2"/>
        <v>0.41471861471861471</v>
      </c>
      <c r="J29" s="22">
        <v>3.6637298091042583</v>
      </c>
      <c r="K29" s="22">
        <v>1.1331188301036184</v>
      </c>
      <c r="L29" s="22">
        <v>3.5441595441595442</v>
      </c>
      <c r="M29" s="22">
        <v>1.3258513652871353</v>
      </c>
      <c r="N29" s="22">
        <v>3.5120226308345122</v>
      </c>
      <c r="O29" s="22">
        <v>1.2733185874108814</v>
      </c>
      <c r="P29" s="22">
        <v>3.8</v>
      </c>
      <c r="Q29" s="22">
        <v>1.2154872719498162</v>
      </c>
      <c r="R29" s="22">
        <v>4.2732558139534884</v>
      </c>
      <c r="S29" s="22">
        <v>1.0884402050238269</v>
      </c>
      <c r="T29" s="22">
        <v>3.654494382022472</v>
      </c>
      <c r="U29" s="22">
        <v>1.2780297463001944</v>
      </c>
      <c r="V29" s="22">
        <f t="shared" si="3"/>
        <v>3.741277030012379</v>
      </c>
      <c r="W29" s="19">
        <v>1</v>
      </c>
      <c r="X29" s="17">
        <f t="shared" si="4"/>
        <v>2.4390243902439025E-2</v>
      </c>
      <c r="Y29" s="19">
        <v>12</v>
      </c>
      <c r="Z29" s="9">
        <f t="shared" si="5"/>
        <v>0.29268292682926828</v>
      </c>
      <c r="AA29" s="19">
        <v>28</v>
      </c>
      <c r="AB29" s="9">
        <f t="shared" si="6"/>
        <v>0.68292682926829273</v>
      </c>
    </row>
    <row r="30" spans="1:28" x14ac:dyDescent="0.2">
      <c r="A30" s="15" t="s">
        <v>28</v>
      </c>
      <c r="B30" s="19">
        <v>56</v>
      </c>
      <c r="C30" s="19">
        <v>51</v>
      </c>
      <c r="D30" s="8">
        <f t="shared" si="0"/>
        <v>0.9107142857142857</v>
      </c>
      <c r="E30" s="19">
        <v>6685</v>
      </c>
      <c r="F30" s="19">
        <v>6200</v>
      </c>
      <c r="G30" s="19">
        <v>1571</v>
      </c>
      <c r="H30" s="9">
        <f t="shared" si="1"/>
        <v>0.23500373971578159</v>
      </c>
      <c r="I30" s="9">
        <f t="shared" si="2"/>
        <v>0.25338709677419352</v>
      </c>
      <c r="J30" s="22">
        <v>3.4433385716780163</v>
      </c>
      <c r="K30" s="22">
        <v>1.2432404605242757</v>
      </c>
      <c r="L30" s="22">
        <v>3.3348797250859108</v>
      </c>
      <c r="M30" s="22">
        <v>1.2745562458787509</v>
      </c>
      <c r="N30" s="22">
        <v>3.3131772107654665</v>
      </c>
      <c r="O30" s="22">
        <v>1.209421791060747</v>
      </c>
      <c r="P30" s="22">
        <v>3.5418449426664385</v>
      </c>
      <c r="Q30" s="22">
        <v>1.1932137293533569</v>
      </c>
      <c r="R30" s="22">
        <v>3.7336267605633804</v>
      </c>
      <c r="S30" s="22">
        <v>1.2813674155694608</v>
      </c>
      <c r="T30" s="22">
        <v>3.2659059474412171</v>
      </c>
      <c r="U30" s="22">
        <v>1.3259075589126887</v>
      </c>
      <c r="V30" s="22">
        <f t="shared" si="3"/>
        <v>3.438795526366738</v>
      </c>
      <c r="W30" s="19">
        <v>7</v>
      </c>
      <c r="X30" s="17">
        <f t="shared" si="4"/>
        <v>0.13725490196078433</v>
      </c>
      <c r="Y30" s="19">
        <v>13</v>
      </c>
      <c r="Z30" s="9">
        <f t="shared" si="5"/>
        <v>0.25490196078431371</v>
      </c>
      <c r="AA30" s="19">
        <v>31</v>
      </c>
      <c r="AB30" s="9">
        <f t="shared" si="6"/>
        <v>0.60784313725490191</v>
      </c>
    </row>
    <row r="31" spans="1:28" ht="24" x14ac:dyDescent="0.2">
      <c r="A31" s="15" t="s">
        <v>50</v>
      </c>
      <c r="B31" s="19">
        <v>57</v>
      </c>
      <c r="C31" s="19">
        <v>44</v>
      </c>
      <c r="D31" s="8">
        <f t="shared" si="0"/>
        <v>0.77192982456140347</v>
      </c>
      <c r="E31" s="19">
        <v>2259</v>
      </c>
      <c r="F31" s="19">
        <v>2047</v>
      </c>
      <c r="G31" s="19">
        <v>668</v>
      </c>
      <c r="H31" s="9">
        <f t="shared" si="1"/>
        <v>0.29570606463036742</v>
      </c>
      <c r="I31" s="9">
        <f t="shared" si="2"/>
        <v>0.32633121641426477</v>
      </c>
      <c r="J31" s="22">
        <v>3.4740259740259742</v>
      </c>
      <c r="K31" s="22">
        <v>1.3759489834678473</v>
      </c>
      <c r="L31" s="22">
        <v>3.4011039558417662</v>
      </c>
      <c r="M31" s="22">
        <v>1.4038473746245026</v>
      </c>
      <c r="N31" s="22">
        <v>3.2777777777777777</v>
      </c>
      <c r="O31" s="22">
        <v>1.411613738844482</v>
      </c>
      <c r="P31" s="22">
        <v>3.386766076421249</v>
      </c>
      <c r="Q31" s="22">
        <v>1.4655815751842598</v>
      </c>
      <c r="R31" s="22">
        <v>3.7086538461538461</v>
      </c>
      <c r="S31" s="22">
        <v>1.4370040106081101</v>
      </c>
      <c r="T31" s="22">
        <v>3.3419593345656193</v>
      </c>
      <c r="U31" s="22">
        <v>1.4476705322032541</v>
      </c>
      <c r="V31" s="22">
        <f t="shared" si="3"/>
        <v>3.4317144941310391</v>
      </c>
      <c r="W31" s="19">
        <v>3</v>
      </c>
      <c r="X31" s="17">
        <f t="shared" si="4"/>
        <v>6.8181818181818177E-2</v>
      </c>
      <c r="Y31" s="19">
        <v>19</v>
      </c>
      <c r="Z31" s="9">
        <f t="shared" si="5"/>
        <v>0.43181818181818182</v>
      </c>
      <c r="AA31" s="19">
        <v>22</v>
      </c>
      <c r="AB31" s="9">
        <f t="shared" si="6"/>
        <v>0.5</v>
      </c>
    </row>
    <row r="32" spans="1:28" x14ac:dyDescent="0.2">
      <c r="A32" s="15" t="s">
        <v>51</v>
      </c>
      <c r="B32" s="19">
        <v>55</v>
      </c>
      <c r="C32" s="19">
        <v>54</v>
      </c>
      <c r="D32" s="8">
        <f t="shared" si="0"/>
        <v>0.98181818181818181</v>
      </c>
      <c r="E32" s="19">
        <v>1542</v>
      </c>
      <c r="F32" s="19">
        <v>1534</v>
      </c>
      <c r="G32" s="19">
        <v>741</v>
      </c>
      <c r="H32" s="9">
        <f t="shared" si="1"/>
        <v>0.48054474708171208</v>
      </c>
      <c r="I32" s="9">
        <f t="shared" si="2"/>
        <v>0.48305084745762711</v>
      </c>
      <c r="J32" s="22">
        <v>4.0295029392971937</v>
      </c>
      <c r="K32" s="22">
        <v>0.999182229307919</v>
      </c>
      <c r="L32" s="22">
        <v>3.9187591984637589</v>
      </c>
      <c r="M32" s="22">
        <v>1.10045838159475</v>
      </c>
      <c r="N32" s="22">
        <v>3.9481602028490341</v>
      </c>
      <c r="O32" s="22">
        <v>1.1308739451743957</v>
      </c>
      <c r="P32" s="22">
        <v>4.0817125572875241</v>
      </c>
      <c r="Q32" s="22">
        <v>1.0539013996357083</v>
      </c>
      <c r="R32" s="22">
        <v>4.1988752156883589</v>
      </c>
      <c r="S32" s="22">
        <v>1.0157342563786582</v>
      </c>
      <c r="T32" s="22">
        <v>4.0077910791926143</v>
      </c>
      <c r="U32" s="22">
        <v>1.1507867894492885</v>
      </c>
      <c r="V32" s="22">
        <f t="shared" si="3"/>
        <v>4.0308001987964142</v>
      </c>
      <c r="W32" s="19">
        <v>1</v>
      </c>
      <c r="X32" s="17">
        <f t="shared" si="4"/>
        <v>1.8518518518518517E-2</v>
      </c>
      <c r="Y32" s="19">
        <v>6</v>
      </c>
      <c r="Z32" s="9">
        <f t="shared" si="5"/>
        <v>0.1111111111111111</v>
      </c>
      <c r="AA32" s="19">
        <v>47</v>
      </c>
      <c r="AB32" s="9">
        <f t="shared" si="6"/>
        <v>0.87037037037037035</v>
      </c>
    </row>
    <row r="33" spans="1:29" x14ac:dyDescent="0.2">
      <c r="A33" s="15" t="s">
        <v>56</v>
      </c>
      <c r="B33" s="19">
        <v>22</v>
      </c>
      <c r="C33" s="19">
        <v>11</v>
      </c>
      <c r="D33" s="8">
        <f t="shared" si="0"/>
        <v>0.5</v>
      </c>
      <c r="E33" s="19">
        <v>235</v>
      </c>
      <c r="F33" s="19">
        <v>172</v>
      </c>
      <c r="G33" s="19">
        <v>87</v>
      </c>
      <c r="H33" s="9">
        <f t="shared" si="1"/>
        <v>0.37021276595744679</v>
      </c>
      <c r="I33" s="9">
        <f t="shared" si="2"/>
        <v>0.5058139534883721</v>
      </c>
      <c r="J33" s="22">
        <v>3.421875</v>
      </c>
      <c r="K33" s="22">
        <v>1.1457185673313974</v>
      </c>
      <c r="L33" s="22">
        <v>3.5846153846153848</v>
      </c>
      <c r="M33" s="22">
        <v>1.1410331060312406</v>
      </c>
      <c r="N33" s="22">
        <v>4.0076335877862599</v>
      </c>
      <c r="O33" s="22">
        <v>0.8507917595502611</v>
      </c>
      <c r="P33" s="22">
        <v>3.88</v>
      </c>
      <c r="Q33" s="22">
        <v>0.98311191739302728</v>
      </c>
      <c r="R33" s="22">
        <v>3.9669421487603307</v>
      </c>
      <c r="S33" s="22">
        <v>0.89758208100670167</v>
      </c>
      <c r="T33" s="22">
        <v>3.953125</v>
      </c>
      <c r="U33" s="22">
        <v>0.90013554317108246</v>
      </c>
      <c r="V33" s="22">
        <f t="shared" si="3"/>
        <v>3.8023651868603294</v>
      </c>
      <c r="W33" s="19">
        <v>0</v>
      </c>
      <c r="X33" s="17">
        <f t="shared" si="4"/>
        <v>0</v>
      </c>
      <c r="Y33" s="19">
        <v>3</v>
      </c>
      <c r="Z33" s="9">
        <f t="shared" si="5"/>
        <v>0.27272727272727271</v>
      </c>
      <c r="AA33" s="19">
        <v>8</v>
      </c>
      <c r="AB33" s="9">
        <f t="shared" si="6"/>
        <v>0.72727272727272729</v>
      </c>
    </row>
    <row r="34" spans="1:29" x14ac:dyDescent="0.2">
      <c r="A34" s="23"/>
      <c r="B34" s="24"/>
      <c r="C34" s="25"/>
      <c r="D34" s="8"/>
      <c r="E34" s="25"/>
      <c r="F34" s="26"/>
      <c r="G34" s="27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22"/>
      <c r="W34" s="28"/>
      <c r="X34" s="17"/>
      <c r="Y34" s="14"/>
      <c r="Z34" s="9"/>
      <c r="AA34" s="28"/>
      <c r="AB34" s="9"/>
    </row>
    <row r="35" spans="1:29" ht="24.75" customHeight="1" x14ac:dyDescent="0.2">
      <c r="A35" s="29" t="s">
        <v>59</v>
      </c>
      <c r="B35" s="24"/>
      <c r="C35" s="25"/>
      <c r="D35" s="8"/>
      <c r="E35" s="25"/>
      <c r="F35" s="26"/>
      <c r="G35" s="27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22"/>
      <c r="W35" s="28"/>
      <c r="X35" s="17"/>
      <c r="Y35" s="14"/>
      <c r="Z35" s="9"/>
      <c r="AA35" s="28"/>
      <c r="AB35" s="9"/>
    </row>
    <row r="36" spans="1:29" x14ac:dyDescent="0.2">
      <c r="A36" s="23" t="s">
        <v>60</v>
      </c>
      <c r="B36" s="24">
        <f>SUM(B7,B11)</f>
        <v>94</v>
      </c>
      <c r="C36" s="14">
        <v>58</v>
      </c>
      <c r="D36" s="8">
        <f t="shared" si="0"/>
        <v>0.61702127659574468</v>
      </c>
      <c r="E36" s="14">
        <v>2319</v>
      </c>
      <c r="F36" s="14">
        <v>2157</v>
      </c>
      <c r="G36" s="14">
        <v>711</v>
      </c>
      <c r="H36" s="9">
        <f t="shared" si="1"/>
        <v>0.30659767141009053</v>
      </c>
      <c r="I36" s="9">
        <f t="shared" si="2"/>
        <v>0.32962447844228093</v>
      </c>
      <c r="J36" s="22">
        <v>4.1042274052478138</v>
      </c>
      <c r="K36" s="22">
        <v>0.86478054645877045</v>
      </c>
      <c r="L36" s="22">
        <v>3.8032509157509158</v>
      </c>
      <c r="M36" s="22">
        <v>1.0278038388216826</v>
      </c>
      <c r="N36" s="22">
        <v>3.8164963067969859</v>
      </c>
      <c r="O36" s="22">
        <v>1.1498512854131562</v>
      </c>
      <c r="P36" s="22">
        <v>4.0771372876636036</v>
      </c>
      <c r="Q36" s="22">
        <v>1.0972159715080083</v>
      </c>
      <c r="R36" s="22">
        <v>4.3297989205712373</v>
      </c>
      <c r="S36" s="22">
        <v>0.81462360458565231</v>
      </c>
      <c r="T36" s="22">
        <v>3.9648312988454184</v>
      </c>
      <c r="U36" s="22">
        <v>1.01352456121458</v>
      </c>
      <c r="V36" s="22">
        <f t="shared" si="3"/>
        <v>4.0159570224793297</v>
      </c>
      <c r="W36" s="28">
        <v>4</v>
      </c>
      <c r="X36" s="17">
        <f t="shared" si="4"/>
        <v>6.8965517241379309E-2</v>
      </c>
      <c r="Y36" s="14">
        <v>8</v>
      </c>
      <c r="Z36" s="9">
        <f t="shared" si="5"/>
        <v>0.13793103448275862</v>
      </c>
      <c r="AA36" s="28">
        <v>46</v>
      </c>
      <c r="AB36" s="9">
        <f t="shared" si="6"/>
        <v>0.7931034482758621</v>
      </c>
    </row>
    <row r="37" spans="1:29" x14ac:dyDescent="0.2">
      <c r="A37" s="23" t="s">
        <v>61</v>
      </c>
      <c r="B37" s="24">
        <f>SUM(B8,B29)</f>
        <v>90</v>
      </c>
      <c r="C37" s="14">
        <v>87</v>
      </c>
      <c r="D37" s="8">
        <f t="shared" si="0"/>
        <v>0.96666666666666667</v>
      </c>
      <c r="E37" s="14">
        <v>2820</v>
      </c>
      <c r="F37" s="14">
        <v>2813</v>
      </c>
      <c r="G37" s="14">
        <v>1104</v>
      </c>
      <c r="H37" s="9">
        <f t="shared" si="1"/>
        <v>0.39148936170212767</v>
      </c>
      <c r="I37" s="9">
        <f t="shared" si="2"/>
        <v>0.39246356203341626</v>
      </c>
      <c r="J37" s="22">
        <v>3.4753460873478281</v>
      </c>
      <c r="K37" s="22">
        <v>1.1920288839964348</v>
      </c>
      <c r="L37" s="22">
        <v>3.4245069565457915</v>
      </c>
      <c r="M37" s="22">
        <v>1.3563071493293188</v>
      </c>
      <c r="N37" s="22">
        <v>3.3683489777549185</v>
      </c>
      <c r="O37" s="22">
        <v>1.295789179637836</v>
      </c>
      <c r="P37" s="22">
        <v>3.5743958197256696</v>
      </c>
      <c r="Q37" s="22">
        <v>1.2835548150102905</v>
      </c>
      <c r="R37" s="22">
        <v>3.9841968951502</v>
      </c>
      <c r="S37" s="22">
        <v>1.1728937359132658</v>
      </c>
      <c r="T37" s="22">
        <v>3.530758244327231</v>
      </c>
      <c r="U37" s="22">
        <v>1.3104005555632501</v>
      </c>
      <c r="V37" s="22">
        <f t="shared" si="3"/>
        <v>3.5595921634752727</v>
      </c>
      <c r="W37" s="28">
        <v>3</v>
      </c>
      <c r="X37" s="17">
        <f t="shared" si="4"/>
        <v>3.4482758620689655E-2</v>
      </c>
      <c r="Y37" s="14">
        <v>35</v>
      </c>
      <c r="Z37" s="9">
        <f t="shared" si="5"/>
        <v>0.40229885057471265</v>
      </c>
      <c r="AA37" s="28">
        <v>49</v>
      </c>
      <c r="AB37" s="9">
        <f t="shared" si="6"/>
        <v>0.56321839080459768</v>
      </c>
    </row>
    <row r="38" spans="1:29" x14ac:dyDescent="0.2">
      <c r="A38" s="23" t="s">
        <v>62</v>
      </c>
      <c r="B38" s="24">
        <f>SUM(B6,B9,B25,B30)</f>
        <v>201</v>
      </c>
      <c r="C38" s="14">
        <v>154</v>
      </c>
      <c r="D38" s="8">
        <f t="shared" si="0"/>
        <v>0.76616915422885568</v>
      </c>
      <c r="E38" s="14">
        <v>14324</v>
      </c>
      <c r="F38" s="14">
        <v>12747</v>
      </c>
      <c r="G38" s="14">
        <v>3261</v>
      </c>
      <c r="H38" s="9">
        <f t="shared" si="1"/>
        <v>0.22765987154426137</v>
      </c>
      <c r="I38" s="9">
        <f t="shared" si="2"/>
        <v>0.25582489997646507</v>
      </c>
      <c r="J38" s="22">
        <v>3.71667736297392</v>
      </c>
      <c r="K38" s="22">
        <v>1.176958310157433</v>
      </c>
      <c r="L38" s="22">
        <v>3.5982160641925405</v>
      </c>
      <c r="M38" s="22">
        <v>1.238207678015014</v>
      </c>
      <c r="N38" s="22">
        <v>3.569014671829895</v>
      </c>
      <c r="O38" s="22">
        <v>1.205936015358271</v>
      </c>
      <c r="P38" s="22">
        <v>3.7085404179763253</v>
      </c>
      <c r="Q38" s="22">
        <v>1.1974526425096355</v>
      </c>
      <c r="R38" s="22">
        <v>3.7714449053876624</v>
      </c>
      <c r="S38" s="22">
        <v>1.2527647503252106</v>
      </c>
      <c r="T38" s="22">
        <v>3.6299612106832808</v>
      </c>
      <c r="U38" s="22">
        <v>1.2426086369232774</v>
      </c>
      <c r="V38" s="22">
        <f t="shared" si="3"/>
        <v>3.6656424388406035</v>
      </c>
      <c r="W38" s="28">
        <v>9</v>
      </c>
      <c r="X38" s="17">
        <f t="shared" si="4"/>
        <v>5.844155844155844E-2</v>
      </c>
      <c r="Y38" s="14">
        <v>33</v>
      </c>
      <c r="Z38" s="9">
        <f t="shared" si="5"/>
        <v>0.21428571428571427</v>
      </c>
      <c r="AA38" s="28">
        <v>112</v>
      </c>
      <c r="AB38" s="9">
        <f t="shared" si="6"/>
        <v>0.72727272727272729</v>
      </c>
    </row>
    <row r="39" spans="1:29" x14ac:dyDescent="0.2">
      <c r="A39" s="23" t="s">
        <v>63</v>
      </c>
      <c r="B39" s="24">
        <f>SUM(B3,B4,B5,B10,B26,B27,B28,B31,B32)</f>
        <v>412</v>
      </c>
      <c r="C39" s="14">
        <v>364</v>
      </c>
      <c r="D39" s="8">
        <f t="shared" si="0"/>
        <v>0.88349514563106801</v>
      </c>
      <c r="E39" s="14">
        <v>35803</v>
      </c>
      <c r="F39" s="14">
        <v>33903</v>
      </c>
      <c r="G39" s="14">
        <v>8383</v>
      </c>
      <c r="H39" s="9">
        <f t="shared" si="1"/>
        <v>0.23414239030248862</v>
      </c>
      <c r="I39" s="9">
        <f t="shared" si="2"/>
        <v>0.24726425390083473</v>
      </c>
      <c r="J39" s="44">
        <v>3.4802377954785673</v>
      </c>
      <c r="K39" s="44">
        <v>1.234803147606363</v>
      </c>
      <c r="L39" s="44">
        <v>3.4744107846392964</v>
      </c>
      <c r="M39" s="44">
        <v>1.2871759688093785</v>
      </c>
      <c r="N39" s="44">
        <v>3.3620946074775495</v>
      </c>
      <c r="O39" s="44">
        <v>1.3006679723858445</v>
      </c>
      <c r="P39" s="44">
        <v>3.4616151948883651</v>
      </c>
      <c r="Q39" s="44">
        <v>1.2944101138411621</v>
      </c>
      <c r="R39" s="44">
        <v>3.7571661053567373</v>
      </c>
      <c r="S39" s="44">
        <v>1.2953631947132074</v>
      </c>
      <c r="T39" s="44">
        <v>3.441369872477793</v>
      </c>
      <c r="U39" s="44">
        <v>1.3263370207956027</v>
      </c>
      <c r="V39" s="22">
        <f t="shared" si="3"/>
        <v>3.4961490600530514</v>
      </c>
      <c r="W39" s="28">
        <v>23</v>
      </c>
      <c r="X39" s="17">
        <f t="shared" si="4"/>
        <v>6.3186813186813184E-2</v>
      </c>
      <c r="Y39" s="28">
        <v>128</v>
      </c>
      <c r="Z39" s="9">
        <f t="shared" si="5"/>
        <v>0.35164835164835168</v>
      </c>
      <c r="AA39" s="28">
        <v>213</v>
      </c>
      <c r="AB39" s="9">
        <f t="shared" si="6"/>
        <v>0.5851648351648352</v>
      </c>
    </row>
    <row r="40" spans="1:29" x14ac:dyDescent="0.2">
      <c r="A40" s="23" t="s">
        <v>64</v>
      </c>
      <c r="B40" s="24">
        <f>SUM(B12:B24,B33)</f>
        <v>685</v>
      </c>
      <c r="C40" s="14">
        <v>504</v>
      </c>
      <c r="D40" s="8">
        <f t="shared" si="0"/>
        <v>0.73576642335766418</v>
      </c>
      <c r="E40" s="14">
        <v>22605</v>
      </c>
      <c r="F40" s="14">
        <v>20784</v>
      </c>
      <c r="G40" s="14">
        <v>4754</v>
      </c>
      <c r="H40" s="9">
        <f t="shared" si="1"/>
        <v>0.21030745410307455</v>
      </c>
      <c r="I40" s="9">
        <f t="shared" si="2"/>
        <v>0.22873364126250961</v>
      </c>
      <c r="J40" s="22">
        <v>3.120438169101599</v>
      </c>
      <c r="K40" s="22">
        <v>1.1713238166524207</v>
      </c>
      <c r="L40" s="22">
        <v>3.1406307359072763</v>
      </c>
      <c r="M40" s="22">
        <v>1.2135658608165851</v>
      </c>
      <c r="N40" s="22">
        <v>2.8427047383083974</v>
      </c>
      <c r="O40" s="22">
        <v>1.172041540171644</v>
      </c>
      <c r="P40" s="22">
        <v>3.1246083314550011</v>
      </c>
      <c r="Q40" s="22">
        <v>1.1772376714027739</v>
      </c>
      <c r="R40" s="22">
        <v>3.5071749130987593</v>
      </c>
      <c r="S40" s="22">
        <v>1.1550158499118663</v>
      </c>
      <c r="T40" s="22">
        <v>3.0011137358108799</v>
      </c>
      <c r="U40" s="22">
        <v>1.194499803774836</v>
      </c>
      <c r="V40" s="22">
        <f t="shared" si="3"/>
        <v>3.1227784372803185</v>
      </c>
      <c r="W40" s="28">
        <v>85</v>
      </c>
      <c r="X40" s="17">
        <f t="shared" si="4"/>
        <v>0.16865079365079366</v>
      </c>
      <c r="Y40" s="14">
        <v>178</v>
      </c>
      <c r="Z40" s="9">
        <f t="shared" si="5"/>
        <v>0.3531746031746032</v>
      </c>
      <c r="AA40" s="28">
        <v>241</v>
      </c>
      <c r="AB40" s="9">
        <f t="shared" si="6"/>
        <v>0.4781746031746032</v>
      </c>
    </row>
    <row r="41" spans="1:29" x14ac:dyDescent="0.2">
      <c r="A41" s="23"/>
      <c r="B41" s="24"/>
      <c r="D41" s="8"/>
      <c r="E41" s="7"/>
      <c r="F41" s="26"/>
      <c r="G41" s="27"/>
      <c r="H41" s="9"/>
      <c r="I41" s="9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8"/>
      <c r="X41" s="17"/>
      <c r="Y41" s="14"/>
      <c r="Z41" s="9"/>
      <c r="AA41" s="28"/>
      <c r="AB41" s="9"/>
    </row>
    <row r="42" spans="1:29" s="13" customFormat="1" ht="24" customHeight="1" x14ac:dyDescent="0.2">
      <c r="A42" s="30" t="s">
        <v>52</v>
      </c>
      <c r="B42" s="11">
        <f>SUM(B3:B33)</f>
        <v>1482</v>
      </c>
      <c r="C42" s="11">
        <f>SUM(C3:C33)</f>
        <v>1167</v>
      </c>
      <c r="D42" s="39">
        <f>C42/B42</f>
        <v>0.78744939271255066</v>
      </c>
      <c r="E42" s="11">
        <f>SUM(E3:E33)</f>
        <v>77871</v>
      </c>
      <c r="F42" s="11">
        <f t="shared" ref="F42:G42" si="7">SUM(F3:F33)</f>
        <v>72404</v>
      </c>
      <c r="G42" s="11">
        <f t="shared" si="7"/>
        <v>18213</v>
      </c>
      <c r="H42" s="40">
        <f>G42/E42</f>
        <v>0.23388681280579421</v>
      </c>
      <c r="I42" s="40">
        <f>G42/F42</f>
        <v>0.251546875863212</v>
      </c>
      <c r="J42" s="42">
        <v>3.3737237614490305</v>
      </c>
      <c r="K42" s="42">
        <v>1.1720391568752033</v>
      </c>
      <c r="L42" s="42">
        <v>3.3461468844744107</v>
      </c>
      <c r="M42" s="42">
        <v>1.2353405954541499</v>
      </c>
      <c r="N42" s="42">
        <v>3.1843800505337918</v>
      </c>
      <c r="O42" s="42">
        <v>1.2203102679164739</v>
      </c>
      <c r="P42" s="42">
        <v>3.337903836012198</v>
      </c>
      <c r="Q42" s="42">
        <v>1.215560340880143</v>
      </c>
      <c r="R42" s="42">
        <v>3.6836395941459767</v>
      </c>
      <c r="S42" s="42">
        <v>1.1875672365639898</v>
      </c>
      <c r="T42" s="42">
        <v>3.2714136173311488</v>
      </c>
      <c r="U42" s="42">
        <v>1.2347843619760288</v>
      </c>
      <c r="V42" s="42">
        <f t="shared" si="3"/>
        <v>3.3662012906577594</v>
      </c>
      <c r="W42" s="16">
        <f>SUM(W3:W33)</f>
        <v>124</v>
      </c>
      <c r="X42" s="18">
        <f>W42/C42</f>
        <v>0.1062553556126821</v>
      </c>
      <c r="Y42" s="11">
        <f>SUM(Y3:Y33)</f>
        <v>382</v>
      </c>
      <c r="Z42" s="12">
        <f>Y42/C42</f>
        <v>0.3273350471293916</v>
      </c>
      <c r="AA42" s="11">
        <f>SUM(AA3:AA33)</f>
        <v>661</v>
      </c>
      <c r="AB42" s="12">
        <f>AA42/C42</f>
        <v>0.56640959725792628</v>
      </c>
      <c r="AC42" s="10"/>
    </row>
    <row r="43" spans="1:29" x14ac:dyDescent="0.2">
      <c r="D43" s="20"/>
      <c r="H43" s="12"/>
      <c r="I43" s="12"/>
      <c r="K43" s="49"/>
      <c r="M43" s="49"/>
      <c r="O43" s="49"/>
      <c r="Q43" s="49"/>
      <c r="S43" s="49"/>
      <c r="U43" s="49"/>
    </row>
    <row r="44" spans="1:29" x14ac:dyDescent="0.2">
      <c r="L44" s="49"/>
      <c r="N44" s="49"/>
      <c r="P44" s="49"/>
      <c r="R44" s="49"/>
      <c r="T44" s="49"/>
      <c r="V44" s="49"/>
    </row>
    <row r="45" spans="1:29" x14ac:dyDescent="0.2">
      <c r="W45" s="10"/>
    </row>
    <row r="46" spans="1:29" ht="12.75" x14ac:dyDescent="0.2">
      <c r="K46"/>
      <c r="M46"/>
      <c r="O46"/>
      <c r="Q46"/>
      <c r="S46"/>
      <c r="W46" s="10"/>
    </row>
    <row r="47" spans="1:29" ht="12.75" x14ac:dyDescent="0.2">
      <c r="L47"/>
      <c r="N47"/>
      <c r="P47"/>
      <c r="R47"/>
    </row>
    <row r="48" spans="1:29" ht="12.75" x14ac:dyDescent="0.2">
      <c r="J48" s="48"/>
      <c r="L48" s="48"/>
      <c r="N48" s="48"/>
      <c r="P48" s="48"/>
      <c r="R48" s="48"/>
      <c r="T48" s="48"/>
    </row>
    <row r="50" spans="10:21" ht="12.75" x14ac:dyDescent="0.2">
      <c r="J50"/>
      <c r="K50"/>
      <c r="L50"/>
      <c r="M50"/>
      <c r="N50"/>
      <c r="O50"/>
      <c r="P50"/>
      <c r="Q50"/>
      <c r="R50"/>
      <c r="S50"/>
      <c r="T50"/>
      <c r="U50"/>
    </row>
  </sheetData>
  <mergeCells count="4">
    <mergeCell ref="W1:AB1"/>
    <mergeCell ref="W2:X2"/>
    <mergeCell ref="Y2:Z2"/>
    <mergeCell ref="AA2:AB2"/>
  </mergeCells>
  <pageMargins left="0.47244094488188981" right="0.27559055118110237" top="0.51181102362204722" bottom="0.43307086614173229" header="0" footer="0"/>
  <pageSetup paperSize="9" scale="90" orientation="landscape" r:id="rId1"/>
  <headerFooter alignWithMargins="0">
    <oddHeader>&amp;C&amp;"Arial,Negrita"&amp;12RESULTADOS FINALES GRADO 2015-2016</oddHeader>
  </headerFooter>
  <ignoredErrors>
    <ignoredError sqref="Z42 D42" formula="1"/>
    <ignoredError sqref="X42" formula="1" unlockedFormula="1"/>
    <ignoredError sqref="X3:X33 X36:X4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0"/>
  <sheetViews>
    <sheetView workbookViewId="0">
      <pane xSplit="1" topLeftCell="B1" activePane="topRight" state="frozen"/>
      <selection pane="topRight" activeCell="A2" sqref="A2"/>
    </sheetView>
  </sheetViews>
  <sheetFormatPr baseColWidth="10" defaultRowHeight="12" x14ac:dyDescent="0.2"/>
  <cols>
    <col min="1" max="1" width="31.140625" style="10" customWidth="1"/>
    <col min="2" max="2" width="11.42578125" style="14" customWidth="1"/>
    <col min="3" max="3" width="10.140625" style="14" customWidth="1"/>
    <col min="4" max="4" width="11.42578125" style="14" customWidth="1"/>
    <col min="5" max="5" width="12.140625" style="14" customWidth="1"/>
    <col min="6" max="6" width="13.28515625" style="14" customWidth="1"/>
    <col min="7" max="7" width="11.42578125" style="14" customWidth="1"/>
    <col min="8" max="8" width="13.42578125" style="14" customWidth="1"/>
    <col min="9" max="10" width="13.28515625" style="14" customWidth="1"/>
    <col min="11" max="16" width="7.85546875" style="10" customWidth="1"/>
    <col min="17" max="18" width="7.140625" style="10" customWidth="1"/>
    <col min="19" max="22" width="7.42578125" style="10" customWidth="1"/>
    <col min="23" max="23" width="13" style="10" customWidth="1"/>
    <col min="24" max="24" width="10.5703125" style="10" customWidth="1"/>
    <col min="25" max="25" width="13.28515625" style="10" customWidth="1"/>
    <col min="26" max="26" width="5.28515625" style="14" customWidth="1"/>
    <col min="27" max="27" width="8.28515625" style="10" customWidth="1"/>
    <col min="28" max="28" width="4.5703125" style="10" customWidth="1"/>
    <col min="29" max="29" width="7.5703125" style="10" customWidth="1"/>
    <col min="30" max="30" width="5.28515625" style="10" customWidth="1"/>
    <col min="31" max="31" width="9.28515625" style="10" customWidth="1"/>
    <col min="32" max="16384" width="11.42578125" style="10"/>
  </cols>
  <sheetData>
    <row r="1" spans="1:31" s="13" customFormat="1" ht="12.75" customHeight="1" x14ac:dyDescent="0.2">
      <c r="B1" s="11"/>
      <c r="C1" s="11"/>
      <c r="D1" s="11"/>
      <c r="E1" s="11"/>
      <c r="F1" s="3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32"/>
      <c r="Y1" s="32"/>
      <c r="Z1" s="74" t="s">
        <v>54</v>
      </c>
      <c r="AA1" s="74"/>
      <c r="AB1" s="74"/>
      <c r="AC1" s="74"/>
      <c r="AD1" s="74"/>
      <c r="AE1" s="74"/>
    </row>
    <row r="2" spans="1:31" s="13" customFormat="1" ht="48" x14ac:dyDescent="0.2">
      <c r="A2" s="33" t="s">
        <v>6</v>
      </c>
      <c r="B2" s="33" t="s">
        <v>7</v>
      </c>
      <c r="C2" s="34" t="s">
        <v>8</v>
      </c>
      <c r="D2" s="35" t="s">
        <v>9</v>
      </c>
      <c r="E2" s="34" t="s">
        <v>10</v>
      </c>
      <c r="F2" s="34" t="s">
        <v>11</v>
      </c>
      <c r="G2" s="34" t="s">
        <v>23</v>
      </c>
      <c r="H2" s="35" t="s">
        <v>12</v>
      </c>
      <c r="I2" s="35" t="s">
        <v>13</v>
      </c>
      <c r="J2" s="36" t="s">
        <v>93</v>
      </c>
      <c r="K2" s="36" t="s">
        <v>14</v>
      </c>
      <c r="L2" s="36" t="s">
        <v>70</v>
      </c>
      <c r="M2" s="36" t="s">
        <v>15</v>
      </c>
      <c r="N2" s="36" t="s">
        <v>71</v>
      </c>
      <c r="O2" s="36" t="s">
        <v>16</v>
      </c>
      <c r="P2" s="36" t="s">
        <v>72</v>
      </c>
      <c r="Q2" s="36" t="s">
        <v>17</v>
      </c>
      <c r="R2" s="36" t="s">
        <v>73</v>
      </c>
      <c r="S2" s="36" t="s">
        <v>18</v>
      </c>
      <c r="T2" s="36" t="s">
        <v>74</v>
      </c>
      <c r="U2" s="36" t="s">
        <v>19</v>
      </c>
      <c r="V2" s="36" t="s">
        <v>75</v>
      </c>
      <c r="W2" s="37" t="s">
        <v>94</v>
      </c>
      <c r="X2" s="37" t="s">
        <v>69</v>
      </c>
      <c r="Y2" s="37" t="s">
        <v>57</v>
      </c>
      <c r="Z2" s="75" t="s">
        <v>20</v>
      </c>
      <c r="AA2" s="76"/>
      <c r="AB2" s="75" t="s">
        <v>21</v>
      </c>
      <c r="AC2" s="76"/>
      <c r="AD2" s="75" t="s">
        <v>22</v>
      </c>
      <c r="AE2" s="76"/>
    </row>
    <row r="3" spans="1:31" ht="24" x14ac:dyDescent="0.2">
      <c r="A3" s="15" t="s">
        <v>31</v>
      </c>
      <c r="B3" s="19">
        <v>158</v>
      </c>
      <c r="C3" s="19">
        <v>137</v>
      </c>
      <c r="D3" s="8">
        <f t="shared" ref="D3:D33" si="0">C3/B3</f>
        <v>0.86708860759493667</v>
      </c>
      <c r="E3" s="19">
        <v>34061</v>
      </c>
      <c r="F3" s="19">
        <v>30380</v>
      </c>
      <c r="G3" s="19">
        <v>2197</v>
      </c>
      <c r="H3" s="9">
        <f t="shared" ref="H3:H33" si="1">G3/E3</f>
        <v>6.4501923020463287E-2</v>
      </c>
      <c r="I3" s="9">
        <f t="shared" ref="I3:I33" si="2">G3/F3</f>
        <v>7.2317314022383145E-2</v>
      </c>
      <c r="J3" s="9">
        <v>0.96446469248291566</v>
      </c>
      <c r="K3" s="22">
        <v>3.4225999081304548</v>
      </c>
      <c r="L3" s="22">
        <v>1.3024172689027027</v>
      </c>
      <c r="M3" s="22">
        <v>3.588430535798957</v>
      </c>
      <c r="N3" s="22">
        <v>1.3065722141608707</v>
      </c>
      <c r="O3" s="22">
        <v>3.7052826691380907</v>
      </c>
      <c r="P3" s="22">
        <v>1.2554907241026705</v>
      </c>
      <c r="Q3" s="22">
        <v>3.9589104339796859</v>
      </c>
      <c r="R3" s="22">
        <v>1.1299313428084408</v>
      </c>
      <c r="S3" s="22">
        <v>3.4640221402214024</v>
      </c>
      <c r="T3" s="22">
        <v>1.4376926110530464</v>
      </c>
      <c r="U3" s="22">
        <v>3.5554532903819602</v>
      </c>
      <c r="V3" s="22">
        <v>1.2862353604502097</v>
      </c>
      <c r="W3" s="22">
        <f>AVERAGE(K3,M3,O3,Q3,S3,U3)</f>
        <v>3.6157831629417587</v>
      </c>
      <c r="X3" s="22">
        <v>3.5705024111623826</v>
      </c>
      <c r="Y3" s="22">
        <v>3.4420111469144921</v>
      </c>
      <c r="Z3" s="14">
        <v>9</v>
      </c>
      <c r="AA3" s="17">
        <f t="shared" ref="AA3:AA33" si="3">Z3/C3</f>
        <v>6.569343065693431E-2</v>
      </c>
      <c r="AB3" s="14">
        <v>41</v>
      </c>
      <c r="AC3" s="9">
        <f t="shared" ref="AC3:AC33" si="4">AB3/C3</f>
        <v>0.29927007299270075</v>
      </c>
      <c r="AD3" s="14">
        <v>87</v>
      </c>
      <c r="AE3" s="9">
        <f t="shared" ref="AE3:AE33" si="5">AD3/C3</f>
        <v>0.63503649635036497</v>
      </c>
    </row>
    <row r="4" spans="1:31" x14ac:dyDescent="0.2">
      <c r="A4" s="15" t="s">
        <v>32</v>
      </c>
      <c r="B4" s="19">
        <v>111</v>
      </c>
      <c r="C4" s="19">
        <v>92</v>
      </c>
      <c r="D4" s="8">
        <f t="shared" si="0"/>
        <v>0.8288288288288288</v>
      </c>
      <c r="E4" s="19">
        <v>15240</v>
      </c>
      <c r="F4" s="19">
        <v>14064</v>
      </c>
      <c r="G4" s="19">
        <v>1805</v>
      </c>
      <c r="H4" s="9">
        <f t="shared" si="1"/>
        <v>0.11843832020997375</v>
      </c>
      <c r="I4" s="9">
        <f t="shared" si="2"/>
        <v>0.12834186575654152</v>
      </c>
      <c r="J4" s="9">
        <v>0.95519125683060113</v>
      </c>
      <c r="K4" s="22">
        <v>3.5541436464088396</v>
      </c>
      <c r="L4" s="22">
        <v>1.2381298242867966</v>
      </c>
      <c r="M4" s="22">
        <v>3.4475484606613453</v>
      </c>
      <c r="N4" s="22">
        <v>1.3147333205084732</v>
      </c>
      <c r="O4" s="22">
        <v>3.8131991051454137</v>
      </c>
      <c r="P4" s="22">
        <v>1.1511785877072587</v>
      </c>
      <c r="Q4" s="22">
        <v>4.0698447893569849</v>
      </c>
      <c r="R4" s="22">
        <v>1.1090726959458301</v>
      </c>
      <c r="S4" s="22">
        <v>3.4880886426592799</v>
      </c>
      <c r="T4" s="22">
        <v>1.3302461142174287</v>
      </c>
      <c r="U4" s="22">
        <v>3.6196013289036544</v>
      </c>
      <c r="V4" s="22">
        <v>1.2312619328671737</v>
      </c>
      <c r="W4" s="22">
        <f t="shared" ref="W4:W42" si="6">AVERAGE(K4,M4,O4,Q4,S4,U4)</f>
        <v>3.6654043288559195</v>
      </c>
      <c r="X4" s="22">
        <v>3.5724169996788722</v>
      </c>
      <c r="Y4" s="22">
        <v>3.5549012666413802</v>
      </c>
      <c r="Z4" s="14">
        <v>7</v>
      </c>
      <c r="AA4" s="17">
        <f t="shared" si="3"/>
        <v>7.6086956521739135E-2</v>
      </c>
      <c r="AB4" s="14">
        <v>26</v>
      </c>
      <c r="AC4" s="9">
        <f t="shared" si="4"/>
        <v>0.28260869565217389</v>
      </c>
      <c r="AD4" s="14">
        <v>59</v>
      </c>
      <c r="AE4" s="9">
        <f t="shared" si="5"/>
        <v>0.64130434782608692</v>
      </c>
    </row>
    <row r="5" spans="1:31" x14ac:dyDescent="0.2">
      <c r="A5" s="15" t="s">
        <v>33</v>
      </c>
      <c r="B5" s="19">
        <v>127</v>
      </c>
      <c r="C5" s="19">
        <v>93</v>
      </c>
      <c r="D5" s="8">
        <f t="shared" si="0"/>
        <v>0.73228346456692917</v>
      </c>
      <c r="E5" s="19">
        <v>9054</v>
      </c>
      <c r="F5" s="19">
        <v>8067</v>
      </c>
      <c r="G5" s="19">
        <v>1034</v>
      </c>
      <c r="H5" s="9">
        <f t="shared" si="1"/>
        <v>0.1142036668875635</v>
      </c>
      <c r="I5" s="9">
        <f t="shared" si="2"/>
        <v>0.12817652163133755</v>
      </c>
      <c r="J5" s="9">
        <v>0.95744680851063835</v>
      </c>
      <c r="K5" s="22">
        <v>3.3984220907297829</v>
      </c>
      <c r="L5" s="22">
        <v>1.2433334780685623</v>
      </c>
      <c r="M5" s="22">
        <v>3.5189620758483033</v>
      </c>
      <c r="N5" s="22">
        <v>1.2761685934496734</v>
      </c>
      <c r="O5" s="22">
        <v>3.6743256743256745</v>
      </c>
      <c r="P5" s="22">
        <v>1.2001943415131535</v>
      </c>
      <c r="Q5" s="22">
        <v>4.1128557409224733</v>
      </c>
      <c r="R5" s="22">
        <v>1.0397722552799962</v>
      </c>
      <c r="S5" s="22">
        <v>3.3074626865671641</v>
      </c>
      <c r="T5" s="22">
        <v>1.4264601114076174</v>
      </c>
      <c r="U5" s="22">
        <v>3.4288537549407114</v>
      </c>
      <c r="V5" s="22">
        <v>1.2843864720562175</v>
      </c>
      <c r="W5" s="22">
        <f t="shared" si="6"/>
        <v>3.5734803372223514</v>
      </c>
      <c r="X5" s="22">
        <v>3.664112453787963</v>
      </c>
      <c r="Y5" s="22">
        <v>3.6923313119080028</v>
      </c>
      <c r="Z5" s="14">
        <v>8</v>
      </c>
      <c r="AA5" s="17">
        <f t="shared" si="3"/>
        <v>8.6021505376344093E-2</v>
      </c>
      <c r="AB5" s="14">
        <v>23</v>
      </c>
      <c r="AC5" s="9">
        <f t="shared" si="4"/>
        <v>0.24731182795698925</v>
      </c>
      <c r="AD5" s="14">
        <v>62</v>
      </c>
      <c r="AE5" s="9">
        <f t="shared" si="5"/>
        <v>0.66666666666666663</v>
      </c>
    </row>
    <row r="6" spans="1:31" x14ac:dyDescent="0.2">
      <c r="A6" s="15" t="s">
        <v>34</v>
      </c>
      <c r="B6" s="19">
        <v>66</v>
      </c>
      <c r="C6" s="19">
        <v>61</v>
      </c>
      <c r="D6" s="8">
        <f t="shared" si="0"/>
        <v>0.9242424242424242</v>
      </c>
      <c r="E6" s="19">
        <v>5035</v>
      </c>
      <c r="F6" s="19">
        <v>4745</v>
      </c>
      <c r="G6" s="19">
        <v>1374</v>
      </c>
      <c r="H6" s="9">
        <f t="shared" si="1"/>
        <v>0.27288977159880834</v>
      </c>
      <c r="I6" s="9">
        <f t="shared" si="2"/>
        <v>0.28956796628029507</v>
      </c>
      <c r="J6" s="9">
        <v>0.96360989810771469</v>
      </c>
      <c r="K6" s="22">
        <v>3.763353115727003</v>
      </c>
      <c r="L6" s="22">
        <v>1.2267288065066997</v>
      </c>
      <c r="M6" s="22">
        <v>3.6777178103315342</v>
      </c>
      <c r="N6" s="22">
        <v>1.2925569195579114</v>
      </c>
      <c r="O6" s="22">
        <v>3.9168522642910171</v>
      </c>
      <c r="P6" s="22">
        <v>1.1880009543231866</v>
      </c>
      <c r="Q6" s="22">
        <v>4.1951219512195124</v>
      </c>
      <c r="R6" s="22">
        <v>1.0475566979507498</v>
      </c>
      <c r="S6" s="22">
        <v>3.6421677802524126</v>
      </c>
      <c r="T6" s="22">
        <v>1.4279644474004376</v>
      </c>
      <c r="U6" s="22">
        <v>3.7946627131208301</v>
      </c>
      <c r="V6" s="22">
        <v>1.205154367059303</v>
      </c>
      <c r="W6" s="22">
        <f t="shared" si="6"/>
        <v>3.8316459391570512</v>
      </c>
      <c r="X6" s="22">
        <v>3.7164482840888575</v>
      </c>
      <c r="Y6" s="22">
        <v>3.6821639039088492</v>
      </c>
      <c r="Z6" s="14">
        <v>3</v>
      </c>
      <c r="AA6" s="17">
        <f t="shared" si="3"/>
        <v>4.9180327868852458E-2</v>
      </c>
      <c r="AB6" s="14">
        <v>11</v>
      </c>
      <c r="AC6" s="9">
        <f t="shared" si="4"/>
        <v>0.18032786885245902</v>
      </c>
      <c r="AD6" s="14">
        <v>47</v>
      </c>
      <c r="AE6" s="9">
        <f t="shared" si="5"/>
        <v>0.77049180327868849</v>
      </c>
    </row>
    <row r="7" spans="1:31" x14ac:dyDescent="0.2">
      <c r="A7" s="15" t="s">
        <v>58</v>
      </c>
      <c r="B7" s="19">
        <v>40</v>
      </c>
      <c r="C7" s="19">
        <v>9</v>
      </c>
      <c r="D7" s="8">
        <f t="shared" si="0"/>
        <v>0.22500000000000001</v>
      </c>
      <c r="E7" s="19">
        <v>178</v>
      </c>
      <c r="F7" s="19">
        <v>65</v>
      </c>
      <c r="G7" s="19">
        <v>36</v>
      </c>
      <c r="H7" s="9">
        <f t="shared" si="1"/>
        <v>0.20224719101123595</v>
      </c>
      <c r="I7" s="9">
        <f t="shared" si="2"/>
        <v>0.55384615384615388</v>
      </c>
      <c r="J7" s="9">
        <v>1</v>
      </c>
      <c r="K7" s="22">
        <v>4.4838709677419351</v>
      </c>
      <c r="L7" s="22">
        <v>0.49601129057086191</v>
      </c>
      <c r="M7" s="22">
        <v>4.4285714285714288</v>
      </c>
      <c r="N7" s="22">
        <v>0.58622454243765487</v>
      </c>
      <c r="O7" s="22">
        <v>4.67741935483871</v>
      </c>
      <c r="P7" s="22">
        <v>0.38420293467080496</v>
      </c>
      <c r="Q7" s="22">
        <v>4.67741935483871</v>
      </c>
      <c r="R7" s="22">
        <v>0.40607783759769484</v>
      </c>
      <c r="S7" s="22">
        <v>4.709677419354839</v>
      </c>
      <c r="T7" s="22">
        <v>0.36771123075094486</v>
      </c>
      <c r="U7" s="22">
        <v>4.741935483870968</v>
      </c>
      <c r="V7" s="22">
        <v>0.45303891879884756</v>
      </c>
      <c r="W7" s="22">
        <f t="shared" si="6"/>
        <v>4.6198156682027651</v>
      </c>
      <c r="X7" s="22">
        <v>4.4000307673617378</v>
      </c>
      <c r="Y7" s="22">
        <v>4.380334909002074</v>
      </c>
      <c r="Z7" s="14">
        <v>1</v>
      </c>
      <c r="AA7" s="17">
        <f t="shared" si="3"/>
        <v>0.1111111111111111</v>
      </c>
      <c r="AB7" s="14">
        <v>0</v>
      </c>
      <c r="AC7" s="9">
        <f t="shared" si="4"/>
        <v>0</v>
      </c>
      <c r="AD7" s="14">
        <v>8</v>
      </c>
      <c r="AE7" s="9">
        <f t="shared" si="5"/>
        <v>0.88888888888888884</v>
      </c>
    </row>
    <row r="8" spans="1:31" x14ac:dyDescent="0.2">
      <c r="A8" s="15" t="s">
        <v>24</v>
      </c>
      <c r="B8" s="19">
        <v>121</v>
      </c>
      <c r="C8" s="19">
        <v>114</v>
      </c>
      <c r="D8" s="8">
        <f t="shared" si="0"/>
        <v>0.94214876033057848</v>
      </c>
      <c r="E8" s="19">
        <v>4270</v>
      </c>
      <c r="F8" s="19">
        <v>4252</v>
      </c>
      <c r="G8" s="19">
        <v>1348</v>
      </c>
      <c r="H8" s="9">
        <f t="shared" si="1"/>
        <v>0.31569086651053863</v>
      </c>
      <c r="I8" s="9">
        <f t="shared" si="2"/>
        <v>0.31702728127939794</v>
      </c>
      <c r="J8" s="9">
        <v>0.96467991169977929</v>
      </c>
      <c r="K8" s="22">
        <v>3.3571966842501886</v>
      </c>
      <c r="L8" s="22">
        <v>1.0870404513042153</v>
      </c>
      <c r="M8" s="22">
        <v>3.5543130990415337</v>
      </c>
      <c r="N8" s="22">
        <v>1.1292710032124926</v>
      </c>
      <c r="O8" s="22">
        <v>3.7608867775138557</v>
      </c>
      <c r="P8" s="22">
        <v>1.1100893226660371</v>
      </c>
      <c r="Q8" s="22">
        <v>4.2639517345399698</v>
      </c>
      <c r="R8" s="22">
        <v>0.93694025681674142</v>
      </c>
      <c r="S8" s="22">
        <v>3.4094368340943682</v>
      </c>
      <c r="T8" s="22">
        <v>1.1956138474197016</v>
      </c>
      <c r="U8" s="22">
        <v>3.5</v>
      </c>
      <c r="V8" s="22">
        <v>1.0980641148463859</v>
      </c>
      <c r="W8" s="22">
        <f t="shared" si="6"/>
        <v>3.6409641882399857</v>
      </c>
      <c r="X8" s="22">
        <v>3.7574369161507897</v>
      </c>
      <c r="Y8" s="22">
        <v>3.7669052279353044</v>
      </c>
      <c r="Z8" s="14">
        <v>7</v>
      </c>
      <c r="AA8" s="17">
        <f t="shared" si="3"/>
        <v>6.1403508771929821E-2</v>
      </c>
      <c r="AB8" s="14">
        <v>26</v>
      </c>
      <c r="AC8" s="9">
        <f t="shared" si="4"/>
        <v>0.22807017543859648</v>
      </c>
      <c r="AD8" s="14">
        <v>81</v>
      </c>
      <c r="AE8" s="9">
        <f t="shared" si="5"/>
        <v>0.71052631578947367</v>
      </c>
    </row>
    <row r="9" spans="1:31" x14ac:dyDescent="0.2">
      <c r="A9" s="15" t="s">
        <v>53</v>
      </c>
      <c r="B9" s="19">
        <v>123</v>
      </c>
      <c r="C9" s="19">
        <v>123</v>
      </c>
      <c r="D9" s="8">
        <f t="shared" si="0"/>
        <v>1</v>
      </c>
      <c r="E9" s="19">
        <v>9903</v>
      </c>
      <c r="F9" s="19">
        <v>9903</v>
      </c>
      <c r="G9" s="19">
        <v>1804</v>
      </c>
      <c r="H9" s="9">
        <f t="shared" si="1"/>
        <v>0.18216702009492072</v>
      </c>
      <c r="I9" s="9">
        <f t="shared" si="2"/>
        <v>0.18216702009492072</v>
      </c>
      <c r="J9" s="9">
        <v>1</v>
      </c>
      <c r="K9" s="22">
        <v>4.2498855029910674</v>
      </c>
      <c r="L9" s="22">
        <v>0.83129645296490196</v>
      </c>
      <c r="M9" s="22">
        <v>4.1499116981248703</v>
      </c>
      <c r="N9" s="22">
        <v>0.97241571145107353</v>
      </c>
      <c r="O9" s="22">
        <v>4.2739297637365912</v>
      </c>
      <c r="P9" s="22">
        <v>0.80054896481604387</v>
      </c>
      <c r="Q9" s="22">
        <v>4.4918024113761117</v>
      </c>
      <c r="R9" s="22">
        <v>0.71349639427370148</v>
      </c>
      <c r="S9" s="22">
        <v>4.2682958278740744</v>
      </c>
      <c r="T9" s="22">
        <v>0.87415581848231516</v>
      </c>
      <c r="U9" s="22">
        <v>4.2849382337638771</v>
      </c>
      <c r="V9" s="22">
        <v>0.8212776943077269</v>
      </c>
      <c r="W9" s="22">
        <f t="shared" si="6"/>
        <v>4.2864605729777656</v>
      </c>
      <c r="X9" s="22">
        <v>4.3605310036754314</v>
      </c>
      <c r="Y9" s="22">
        <v>4.3554216546497004</v>
      </c>
      <c r="Z9" s="14">
        <v>5</v>
      </c>
      <c r="AA9" s="17">
        <f t="shared" si="3"/>
        <v>4.065040650406504E-2</v>
      </c>
      <c r="AB9" s="14">
        <v>14</v>
      </c>
      <c r="AC9" s="9">
        <f t="shared" si="4"/>
        <v>0.11382113821138211</v>
      </c>
      <c r="AD9" s="14">
        <v>104</v>
      </c>
      <c r="AE9" s="9">
        <f t="shared" si="5"/>
        <v>0.84552845528455289</v>
      </c>
    </row>
    <row r="10" spans="1:31" ht="24" x14ac:dyDescent="0.2">
      <c r="A10" s="15" t="s">
        <v>25</v>
      </c>
      <c r="B10" s="19">
        <v>66</v>
      </c>
      <c r="C10" s="19">
        <v>43</v>
      </c>
      <c r="D10" s="8">
        <f t="shared" si="0"/>
        <v>0.65151515151515149</v>
      </c>
      <c r="E10" s="19">
        <v>1094</v>
      </c>
      <c r="F10" s="19">
        <v>907</v>
      </c>
      <c r="G10" s="19">
        <v>189</v>
      </c>
      <c r="H10" s="9">
        <f t="shared" si="1"/>
        <v>0.17276051188299818</v>
      </c>
      <c r="I10" s="9">
        <f t="shared" si="2"/>
        <v>0.20837927232635062</v>
      </c>
      <c r="J10" s="9">
        <v>0.95027624309392267</v>
      </c>
      <c r="K10" s="22">
        <v>3.1666666666666665</v>
      </c>
      <c r="L10" s="22">
        <v>1.1972039879212948</v>
      </c>
      <c r="M10" s="22">
        <v>3.3218390804597702</v>
      </c>
      <c r="N10" s="22">
        <v>1.2067214162565891</v>
      </c>
      <c r="O10" s="22">
        <v>3.6285714285714286</v>
      </c>
      <c r="P10" s="22">
        <v>1.1689268939926916</v>
      </c>
      <c r="Q10" s="22">
        <v>3.7118644067796609</v>
      </c>
      <c r="R10" s="22">
        <v>0.99461689275301923</v>
      </c>
      <c r="S10" s="22">
        <v>3.254335260115607</v>
      </c>
      <c r="T10" s="22">
        <v>1.3096420324986122</v>
      </c>
      <c r="U10" s="22">
        <v>3.3793103448275863</v>
      </c>
      <c r="V10" s="22">
        <v>1.1408154805393405</v>
      </c>
      <c r="W10" s="22">
        <f t="shared" si="6"/>
        <v>3.4104311979034532</v>
      </c>
      <c r="X10" s="22">
        <v>3.4909671587967579</v>
      </c>
      <c r="Y10" s="22">
        <v>3.4987797142874508</v>
      </c>
      <c r="Z10" s="14">
        <v>5</v>
      </c>
      <c r="AA10" s="17">
        <f t="shared" si="3"/>
        <v>0.11627906976744186</v>
      </c>
      <c r="AB10" s="14">
        <v>17</v>
      </c>
      <c r="AC10" s="9">
        <f t="shared" si="4"/>
        <v>0.39534883720930231</v>
      </c>
      <c r="AD10" s="14">
        <v>21</v>
      </c>
      <c r="AE10" s="9">
        <f t="shared" si="5"/>
        <v>0.48837209302325579</v>
      </c>
    </row>
    <row r="11" spans="1:31" x14ac:dyDescent="0.2">
      <c r="A11" s="15" t="s">
        <v>26</v>
      </c>
      <c r="B11" s="19">
        <v>86</v>
      </c>
      <c r="C11" s="19">
        <v>72</v>
      </c>
      <c r="D11" s="8">
        <f t="shared" si="0"/>
        <v>0.83720930232558144</v>
      </c>
      <c r="E11" s="19">
        <v>3645</v>
      </c>
      <c r="F11" s="19">
        <v>3388</v>
      </c>
      <c r="G11" s="19">
        <v>898</v>
      </c>
      <c r="H11" s="9">
        <f t="shared" si="1"/>
        <v>0.24636488340192045</v>
      </c>
      <c r="I11" s="9">
        <f t="shared" si="2"/>
        <v>0.26505312868949232</v>
      </c>
      <c r="J11" s="9">
        <v>0.92729306487695751</v>
      </c>
      <c r="K11" s="22">
        <v>3.7028571428571428</v>
      </c>
      <c r="L11" s="22">
        <v>1.1333344430772394</v>
      </c>
      <c r="M11" s="22">
        <v>3.6838323353293414</v>
      </c>
      <c r="N11" s="22">
        <v>1.0897394271524534</v>
      </c>
      <c r="O11" s="22">
        <v>4.033642691415313</v>
      </c>
      <c r="P11" s="22">
        <v>0.93288906448413877</v>
      </c>
      <c r="Q11" s="22">
        <v>4.2852233676975944</v>
      </c>
      <c r="R11" s="22">
        <v>0.75963133453785348</v>
      </c>
      <c r="S11" s="22">
        <v>3.6889400921658986</v>
      </c>
      <c r="T11" s="22">
        <v>1.2411688314667833</v>
      </c>
      <c r="U11" s="22">
        <v>3.8220436280137773</v>
      </c>
      <c r="V11" s="22">
        <v>1.0694595373555893</v>
      </c>
      <c r="W11" s="22">
        <f t="shared" si="6"/>
        <v>3.8694232095798444</v>
      </c>
      <c r="X11" s="22">
        <v>3.8370356595990849</v>
      </c>
      <c r="Y11" s="22">
        <v>3.6493948341324827</v>
      </c>
      <c r="Z11" s="14">
        <v>2</v>
      </c>
      <c r="AA11" s="17">
        <f t="shared" si="3"/>
        <v>2.7777777777777776E-2</v>
      </c>
      <c r="AB11" s="14">
        <v>15</v>
      </c>
      <c r="AC11" s="9">
        <f t="shared" si="4"/>
        <v>0.20833333333333334</v>
      </c>
      <c r="AD11" s="14">
        <v>55</v>
      </c>
      <c r="AE11" s="9">
        <f t="shared" si="5"/>
        <v>0.76388888888888884</v>
      </c>
    </row>
    <row r="12" spans="1:31" x14ac:dyDescent="0.2">
      <c r="A12" s="15" t="s">
        <v>35</v>
      </c>
      <c r="B12" s="19">
        <v>160</v>
      </c>
      <c r="C12" s="19">
        <v>124</v>
      </c>
      <c r="D12" s="8">
        <f t="shared" si="0"/>
        <v>0.77500000000000002</v>
      </c>
      <c r="E12" s="19">
        <v>8066</v>
      </c>
      <c r="F12" s="19">
        <v>7878</v>
      </c>
      <c r="G12" s="19">
        <v>896</v>
      </c>
      <c r="H12" s="9">
        <f t="shared" si="1"/>
        <v>0.11108356062484503</v>
      </c>
      <c r="I12" s="9">
        <f t="shared" si="2"/>
        <v>0.11373445036811373</v>
      </c>
      <c r="J12" s="9">
        <v>0.90160183066361554</v>
      </c>
      <c r="K12" s="22">
        <v>3.2394859813084111</v>
      </c>
      <c r="L12" s="22">
        <v>1.0662805161689515</v>
      </c>
      <c r="M12" s="22">
        <v>3.2057761732851984</v>
      </c>
      <c r="N12" s="22">
        <v>1.1263108384514728</v>
      </c>
      <c r="O12" s="22">
        <v>3.4292452830188678</v>
      </c>
      <c r="P12" s="22">
        <v>1.1212621113413905</v>
      </c>
      <c r="Q12" s="22">
        <v>3.819672131147541</v>
      </c>
      <c r="R12" s="22">
        <v>1.0804161838067767</v>
      </c>
      <c r="S12" s="22">
        <v>3.208187134502924</v>
      </c>
      <c r="T12" s="22">
        <v>1.2669089500570914</v>
      </c>
      <c r="U12" s="22">
        <v>3.2816901408450705</v>
      </c>
      <c r="V12" s="22">
        <v>1.1164951188953194</v>
      </c>
      <c r="W12" s="22">
        <f t="shared" si="6"/>
        <v>3.3640094740180024</v>
      </c>
      <c r="X12" s="22">
        <v>3.3603998169369156</v>
      </c>
      <c r="Y12" s="22">
        <v>3.3416964166342673</v>
      </c>
      <c r="Z12" s="14">
        <v>15</v>
      </c>
      <c r="AA12" s="17">
        <f t="shared" si="3"/>
        <v>0.12096774193548387</v>
      </c>
      <c r="AB12" s="14">
        <v>38</v>
      </c>
      <c r="AC12" s="9">
        <f t="shared" si="4"/>
        <v>0.30645161290322581</v>
      </c>
      <c r="AD12" s="14">
        <v>71</v>
      </c>
      <c r="AE12" s="9">
        <f t="shared" si="5"/>
        <v>0.57258064516129037</v>
      </c>
    </row>
    <row r="13" spans="1:31" ht="24" x14ac:dyDescent="0.2">
      <c r="A13" s="15" t="s">
        <v>36</v>
      </c>
      <c r="B13" s="19">
        <v>85</v>
      </c>
      <c r="C13" s="19">
        <v>71</v>
      </c>
      <c r="D13" s="8">
        <f t="shared" si="0"/>
        <v>0.83529411764705885</v>
      </c>
      <c r="E13" s="19">
        <v>3086</v>
      </c>
      <c r="F13" s="19">
        <v>2834</v>
      </c>
      <c r="G13" s="19">
        <v>500</v>
      </c>
      <c r="H13" s="9">
        <f t="shared" si="1"/>
        <v>0.16202203499675957</v>
      </c>
      <c r="I13" s="9">
        <f t="shared" si="2"/>
        <v>0.17642907551164433</v>
      </c>
      <c r="J13" s="9">
        <v>0.95151515151515154</v>
      </c>
      <c r="K13" s="22">
        <v>3.022774327122153</v>
      </c>
      <c r="L13" s="22">
        <v>1.0958178194258479</v>
      </c>
      <c r="M13" s="22">
        <v>2.9978021978021978</v>
      </c>
      <c r="N13" s="22">
        <v>1.1942372373832901</v>
      </c>
      <c r="O13" s="22">
        <v>3.4393305439330546</v>
      </c>
      <c r="P13" s="22">
        <v>1.0785552657735902</v>
      </c>
      <c r="Q13" s="22">
        <v>3.9665970772442587</v>
      </c>
      <c r="R13" s="22">
        <v>0.98359402174244714</v>
      </c>
      <c r="S13" s="22">
        <v>3.0540540540540539</v>
      </c>
      <c r="T13" s="22">
        <v>1.3511736128965992</v>
      </c>
      <c r="U13" s="22">
        <v>3.1020833333333333</v>
      </c>
      <c r="V13" s="22">
        <v>1.1159619885971057</v>
      </c>
      <c r="W13" s="22">
        <f t="shared" si="6"/>
        <v>3.2637735889148423</v>
      </c>
      <c r="X13" s="22">
        <v>3.3517916663331047</v>
      </c>
      <c r="Y13" s="22">
        <v>3.3927226918809303</v>
      </c>
      <c r="Z13" s="14">
        <v>16</v>
      </c>
      <c r="AA13" s="17">
        <f t="shared" si="3"/>
        <v>0.22535211267605634</v>
      </c>
      <c r="AB13" s="14">
        <v>17</v>
      </c>
      <c r="AC13" s="9">
        <f t="shared" si="4"/>
        <v>0.23943661971830985</v>
      </c>
      <c r="AD13" s="14">
        <v>38</v>
      </c>
      <c r="AE13" s="9">
        <f t="shared" si="5"/>
        <v>0.53521126760563376</v>
      </c>
    </row>
    <row r="14" spans="1:31" ht="24" x14ac:dyDescent="0.2">
      <c r="A14" s="15" t="s">
        <v>37</v>
      </c>
      <c r="B14" s="19">
        <v>81</v>
      </c>
      <c r="C14" s="19">
        <v>41</v>
      </c>
      <c r="D14" s="8">
        <f t="shared" si="0"/>
        <v>0.50617283950617287</v>
      </c>
      <c r="E14" s="19">
        <v>1551</v>
      </c>
      <c r="F14" s="19">
        <v>1300</v>
      </c>
      <c r="G14" s="19">
        <v>194</v>
      </c>
      <c r="H14" s="9">
        <f t="shared" si="1"/>
        <v>0.12508059316569956</v>
      </c>
      <c r="I14" s="9">
        <f t="shared" si="2"/>
        <v>0.14923076923076922</v>
      </c>
      <c r="J14" s="9">
        <v>0.84210526315789469</v>
      </c>
      <c r="K14" s="22">
        <v>3.1626506024096384</v>
      </c>
      <c r="L14" s="22">
        <v>1.0208696760424485</v>
      </c>
      <c r="M14" s="22">
        <v>2.9171974522292992</v>
      </c>
      <c r="N14" s="22">
        <v>1.0462435741316531</v>
      </c>
      <c r="O14" s="22">
        <v>3.3987730061349692</v>
      </c>
      <c r="P14" s="22">
        <v>1.0713313444873953</v>
      </c>
      <c r="Q14" s="22">
        <v>4.0666666666666664</v>
      </c>
      <c r="R14" s="22">
        <v>0.95189681763239631</v>
      </c>
      <c r="S14" s="22">
        <v>3.2283950617283952</v>
      </c>
      <c r="T14" s="22">
        <v>1.0152602351576725</v>
      </c>
      <c r="U14" s="22">
        <v>3.1144578313253013</v>
      </c>
      <c r="V14" s="22">
        <v>1.0077975675244391</v>
      </c>
      <c r="W14" s="22">
        <f t="shared" si="6"/>
        <v>3.3146901034157117</v>
      </c>
      <c r="X14" s="22">
        <v>3.4179260025999509</v>
      </c>
      <c r="Y14" s="22">
        <v>3.7122370812615166</v>
      </c>
      <c r="Z14" s="14">
        <v>11</v>
      </c>
      <c r="AA14" s="17">
        <f t="shared" si="3"/>
        <v>0.26829268292682928</v>
      </c>
      <c r="AB14" s="14">
        <v>7</v>
      </c>
      <c r="AC14" s="9">
        <f t="shared" si="4"/>
        <v>0.17073170731707318</v>
      </c>
      <c r="AD14" s="14">
        <v>23</v>
      </c>
      <c r="AE14" s="9">
        <f t="shared" si="5"/>
        <v>0.56097560975609762</v>
      </c>
    </row>
    <row r="15" spans="1:31" ht="38.25" customHeight="1" x14ac:dyDescent="0.2">
      <c r="A15" s="15" t="s">
        <v>38</v>
      </c>
      <c r="B15" s="19">
        <v>194</v>
      </c>
      <c r="C15" s="19">
        <v>140</v>
      </c>
      <c r="D15" s="8">
        <f t="shared" si="0"/>
        <v>0.72164948453608246</v>
      </c>
      <c r="E15" s="19">
        <v>7103</v>
      </c>
      <c r="F15" s="19">
        <v>6574</v>
      </c>
      <c r="G15" s="19">
        <v>1545</v>
      </c>
      <c r="H15" s="9">
        <f t="shared" si="1"/>
        <v>0.21751372659439674</v>
      </c>
      <c r="I15" s="9">
        <f t="shared" si="2"/>
        <v>0.23501673258290234</v>
      </c>
      <c r="J15" s="9">
        <v>0.94451783355350061</v>
      </c>
      <c r="K15" s="22">
        <v>3.4269282814614344</v>
      </c>
      <c r="L15" s="22">
        <v>0.96870975913944968</v>
      </c>
      <c r="M15" s="22">
        <v>3.5483178239083752</v>
      </c>
      <c r="N15" s="22">
        <v>0.90235882689529656</v>
      </c>
      <c r="O15" s="22">
        <v>3.7792479108635098</v>
      </c>
      <c r="P15" s="22">
        <v>0.90109622596608563</v>
      </c>
      <c r="Q15" s="22">
        <v>4.1188524590163933</v>
      </c>
      <c r="R15" s="22">
        <v>0.83285427513412758</v>
      </c>
      <c r="S15" s="22">
        <v>3.394145677331518</v>
      </c>
      <c r="T15" s="22">
        <v>1.0689954405237783</v>
      </c>
      <c r="U15" s="22">
        <v>3.54774897680764</v>
      </c>
      <c r="V15" s="22">
        <v>0.89538929160133374</v>
      </c>
      <c r="W15" s="22">
        <f t="shared" si="6"/>
        <v>3.6358735215648115</v>
      </c>
      <c r="X15" s="22">
        <v>3.4872856849409311</v>
      </c>
      <c r="Y15" s="22">
        <v>3.4746639609597487</v>
      </c>
      <c r="Z15" s="14">
        <v>7</v>
      </c>
      <c r="AA15" s="17">
        <f t="shared" si="3"/>
        <v>0.05</v>
      </c>
      <c r="AB15" s="14">
        <v>34</v>
      </c>
      <c r="AC15" s="9">
        <f t="shared" si="4"/>
        <v>0.24285714285714285</v>
      </c>
      <c r="AD15" s="14">
        <v>99</v>
      </c>
      <c r="AE15" s="9">
        <f t="shared" si="5"/>
        <v>0.70714285714285718</v>
      </c>
    </row>
    <row r="16" spans="1:31" x14ac:dyDescent="0.2">
      <c r="A16" s="15" t="s">
        <v>39</v>
      </c>
      <c r="B16" s="19">
        <v>90</v>
      </c>
      <c r="C16" s="19">
        <v>51</v>
      </c>
      <c r="D16" s="8">
        <f t="shared" si="0"/>
        <v>0.56666666666666665</v>
      </c>
      <c r="E16" s="19">
        <v>2291</v>
      </c>
      <c r="F16" s="19">
        <v>1995</v>
      </c>
      <c r="G16" s="19">
        <v>222</v>
      </c>
      <c r="H16" s="9">
        <f t="shared" si="1"/>
        <v>9.6900916630292447E-2</v>
      </c>
      <c r="I16" s="9">
        <f t="shared" si="2"/>
        <v>0.11127819548872181</v>
      </c>
      <c r="J16" s="9">
        <v>0.95918367346938771</v>
      </c>
      <c r="K16" s="22">
        <v>3.2020725388601035</v>
      </c>
      <c r="L16" s="22">
        <v>1.2287247489658255</v>
      </c>
      <c r="M16" s="22">
        <v>3.2162162162162162</v>
      </c>
      <c r="N16" s="22">
        <v>1.1029409700863244</v>
      </c>
      <c r="O16" s="22">
        <v>3.575268817204301</v>
      </c>
      <c r="P16" s="22">
        <v>1.0770142319698643</v>
      </c>
      <c r="Q16" s="22">
        <v>3.9533678756476682</v>
      </c>
      <c r="R16" s="22">
        <v>1.0006064427595232</v>
      </c>
      <c r="S16" s="22">
        <v>3.2371134020618557</v>
      </c>
      <c r="T16" s="22">
        <v>1.18696882992736</v>
      </c>
      <c r="U16" s="22">
        <v>3.3229166666666665</v>
      </c>
      <c r="V16" s="22">
        <v>1.1004584994332836</v>
      </c>
      <c r="W16" s="22">
        <f t="shared" si="6"/>
        <v>3.417825919442802</v>
      </c>
      <c r="X16" s="22">
        <v>3.2607484930106225</v>
      </c>
      <c r="Y16" s="22">
        <v>3.152103408525643</v>
      </c>
      <c r="Z16" s="14">
        <v>7</v>
      </c>
      <c r="AA16" s="17">
        <f t="shared" si="3"/>
        <v>0.13725490196078433</v>
      </c>
      <c r="AB16" s="14">
        <v>17</v>
      </c>
      <c r="AC16" s="9">
        <f t="shared" si="4"/>
        <v>0.33333333333333331</v>
      </c>
      <c r="AD16" s="14">
        <v>27</v>
      </c>
      <c r="AE16" s="9">
        <f t="shared" si="5"/>
        <v>0.52941176470588236</v>
      </c>
    </row>
    <row r="17" spans="1:31" ht="36" x14ac:dyDescent="0.2">
      <c r="A17" s="15" t="s">
        <v>40</v>
      </c>
      <c r="B17" s="19">
        <v>100</v>
      </c>
      <c r="C17" s="19">
        <v>69</v>
      </c>
      <c r="D17" s="8">
        <f t="shared" si="0"/>
        <v>0.69</v>
      </c>
      <c r="E17" s="19">
        <v>3783</v>
      </c>
      <c r="F17" s="19">
        <v>3294</v>
      </c>
      <c r="G17" s="19">
        <v>483</v>
      </c>
      <c r="H17" s="9">
        <f t="shared" si="1"/>
        <v>0.12767644726407612</v>
      </c>
      <c r="I17" s="9">
        <f t="shared" si="2"/>
        <v>0.14663023679417123</v>
      </c>
      <c r="J17" s="9">
        <v>0.90126050420168069</v>
      </c>
      <c r="K17" s="22">
        <v>3.2021505376344086</v>
      </c>
      <c r="L17" s="22">
        <v>1.1553509280117538</v>
      </c>
      <c r="M17" s="22">
        <v>3.3741176470588234</v>
      </c>
      <c r="N17" s="22">
        <v>1.1992631206827935</v>
      </c>
      <c r="O17" s="22">
        <v>3.4696261682242993</v>
      </c>
      <c r="P17" s="22">
        <v>1.1737303134441246</v>
      </c>
      <c r="Q17" s="22">
        <v>3.9847161572052401</v>
      </c>
      <c r="R17" s="22">
        <v>1.0812133738636873</v>
      </c>
      <c r="S17" s="22">
        <v>3.2178649237472765</v>
      </c>
      <c r="T17" s="22">
        <v>1.3078684750367027</v>
      </c>
      <c r="U17" s="22">
        <v>3.3370288248337028</v>
      </c>
      <c r="V17" s="22">
        <v>1.1097934113487526</v>
      </c>
      <c r="W17" s="22">
        <f t="shared" si="6"/>
        <v>3.4309173764506249</v>
      </c>
      <c r="X17" s="22">
        <v>3.4229270268589636</v>
      </c>
      <c r="Y17" s="22">
        <v>3.2866312255366976</v>
      </c>
      <c r="Z17" s="14">
        <v>10</v>
      </c>
      <c r="AA17" s="17">
        <f t="shared" si="3"/>
        <v>0.14492753623188406</v>
      </c>
      <c r="AB17" s="14">
        <v>21</v>
      </c>
      <c r="AC17" s="9">
        <f t="shared" si="4"/>
        <v>0.30434782608695654</v>
      </c>
      <c r="AD17" s="14">
        <v>38</v>
      </c>
      <c r="AE17" s="9">
        <f t="shared" si="5"/>
        <v>0.55072463768115942</v>
      </c>
    </row>
    <row r="18" spans="1:31" ht="24" x14ac:dyDescent="0.2">
      <c r="A18" s="15" t="s">
        <v>41</v>
      </c>
      <c r="B18" s="19">
        <v>146</v>
      </c>
      <c r="C18" s="19">
        <v>88</v>
      </c>
      <c r="D18" s="8">
        <f t="shared" si="0"/>
        <v>0.60273972602739723</v>
      </c>
      <c r="E18" s="19">
        <v>7017</v>
      </c>
      <c r="F18" s="19">
        <v>6325</v>
      </c>
      <c r="G18" s="19">
        <v>863</v>
      </c>
      <c r="H18" s="9">
        <f t="shared" si="1"/>
        <v>0.12298703149494086</v>
      </c>
      <c r="I18" s="9">
        <f t="shared" si="2"/>
        <v>0.13644268774703558</v>
      </c>
      <c r="J18" s="9">
        <v>0.92004773269689732</v>
      </c>
      <c r="K18" s="22">
        <v>2.9827586206896552</v>
      </c>
      <c r="L18" s="22">
        <v>1.2803029574185081</v>
      </c>
      <c r="M18" s="22">
        <v>2.94921875</v>
      </c>
      <c r="N18" s="22">
        <v>1.3181148105417912</v>
      </c>
      <c r="O18" s="22">
        <v>3.2247765006385696</v>
      </c>
      <c r="P18" s="22">
        <v>1.3240555169345134</v>
      </c>
      <c r="Q18" s="22">
        <v>3.8300248138957818</v>
      </c>
      <c r="R18" s="22">
        <v>1.1607563807228212</v>
      </c>
      <c r="S18" s="22">
        <v>2.9728395061728397</v>
      </c>
      <c r="T18" s="22">
        <v>1.3249687555887666</v>
      </c>
      <c r="U18" s="22">
        <v>3.0784557907845578</v>
      </c>
      <c r="V18" s="22">
        <v>1.2584885031979709</v>
      </c>
      <c r="W18" s="22">
        <f t="shared" si="6"/>
        <v>3.1730123303635671</v>
      </c>
      <c r="X18" s="22">
        <v>3.2946649150068366</v>
      </c>
      <c r="Y18" s="22">
        <v>3.2029024036474047</v>
      </c>
      <c r="Z18" s="14">
        <v>24</v>
      </c>
      <c r="AA18" s="17">
        <f t="shared" si="3"/>
        <v>0.27272727272727271</v>
      </c>
      <c r="AB18" s="14">
        <v>27</v>
      </c>
      <c r="AC18" s="9">
        <f t="shared" si="4"/>
        <v>0.30681818181818182</v>
      </c>
      <c r="AD18" s="14">
        <v>37</v>
      </c>
      <c r="AE18" s="9">
        <f t="shared" si="5"/>
        <v>0.42045454545454547</v>
      </c>
    </row>
    <row r="19" spans="1:31" ht="24" x14ac:dyDescent="0.2">
      <c r="A19" s="15" t="s">
        <v>42</v>
      </c>
      <c r="B19" s="19">
        <v>114</v>
      </c>
      <c r="C19" s="19">
        <v>91</v>
      </c>
      <c r="D19" s="8">
        <f t="shared" si="0"/>
        <v>0.79824561403508776</v>
      </c>
      <c r="E19" s="19">
        <v>5067</v>
      </c>
      <c r="F19" s="19">
        <v>4814</v>
      </c>
      <c r="G19" s="19">
        <v>777</v>
      </c>
      <c r="H19" s="9">
        <f t="shared" si="1"/>
        <v>0.15334517465956188</v>
      </c>
      <c r="I19" s="9">
        <f t="shared" si="2"/>
        <v>0.16140423764021603</v>
      </c>
      <c r="J19" s="9">
        <v>0.91195795006570302</v>
      </c>
      <c r="K19" s="22">
        <v>3.5410497981157469</v>
      </c>
      <c r="L19" s="22">
        <v>1.0430656384325894</v>
      </c>
      <c r="M19" s="22">
        <v>3.8157142857142858</v>
      </c>
      <c r="N19" s="22">
        <v>0.95568348687814864</v>
      </c>
      <c r="O19" s="22">
        <v>4.0219478737997258</v>
      </c>
      <c r="P19" s="22">
        <v>0.89297384900292098</v>
      </c>
      <c r="Q19" s="22">
        <v>4.3734776725304467</v>
      </c>
      <c r="R19" s="22">
        <v>0.79777884084417827</v>
      </c>
      <c r="S19" s="22">
        <v>3.6406460296096905</v>
      </c>
      <c r="T19" s="22">
        <v>1.1278731992791977</v>
      </c>
      <c r="U19" s="22">
        <v>3.7252010723860591</v>
      </c>
      <c r="V19" s="22">
        <v>1.0306588790471987</v>
      </c>
      <c r="W19" s="22">
        <f t="shared" si="6"/>
        <v>3.8530061220259921</v>
      </c>
      <c r="X19" s="22">
        <v>3.612799050404373</v>
      </c>
      <c r="Y19" s="22">
        <v>3.6200173753323064</v>
      </c>
      <c r="Z19" s="14">
        <v>6</v>
      </c>
      <c r="AA19" s="17">
        <f t="shared" si="3"/>
        <v>6.5934065934065936E-2</v>
      </c>
      <c r="AB19" s="14">
        <v>16</v>
      </c>
      <c r="AC19" s="9">
        <f t="shared" si="4"/>
        <v>0.17582417582417584</v>
      </c>
      <c r="AD19" s="14">
        <v>69</v>
      </c>
      <c r="AE19" s="9">
        <f t="shared" si="5"/>
        <v>0.75824175824175821</v>
      </c>
    </row>
    <row r="20" spans="1:31" x14ac:dyDescent="0.2">
      <c r="A20" s="15" t="s">
        <v>43</v>
      </c>
      <c r="B20" s="19">
        <v>64</v>
      </c>
      <c r="C20" s="19">
        <v>36</v>
      </c>
      <c r="D20" s="8">
        <f t="shared" si="0"/>
        <v>0.5625</v>
      </c>
      <c r="E20" s="19">
        <v>1007</v>
      </c>
      <c r="F20" s="19">
        <v>906</v>
      </c>
      <c r="G20" s="19">
        <v>134</v>
      </c>
      <c r="H20" s="9">
        <f t="shared" si="1"/>
        <v>0.13306852035749753</v>
      </c>
      <c r="I20" s="9">
        <f t="shared" si="2"/>
        <v>0.1479028697571744</v>
      </c>
      <c r="J20" s="9">
        <v>0.97345132743362828</v>
      </c>
      <c r="K20" s="22">
        <v>3.2260869565217392</v>
      </c>
      <c r="L20" s="22">
        <v>1.3068402190603752</v>
      </c>
      <c r="M20" s="22">
        <v>3.3063063063063063</v>
      </c>
      <c r="N20" s="22">
        <v>1.3217102843230715</v>
      </c>
      <c r="O20" s="22">
        <v>3.5175438596491229</v>
      </c>
      <c r="P20" s="22">
        <v>1.2828226293837375</v>
      </c>
      <c r="Q20" s="22">
        <v>3.6324786324786325</v>
      </c>
      <c r="R20" s="22">
        <v>1.3355569285641984</v>
      </c>
      <c r="S20" s="22">
        <v>3.3760683760683761</v>
      </c>
      <c r="T20" s="22">
        <v>1.383010203765308</v>
      </c>
      <c r="U20" s="22">
        <v>3.3162393162393164</v>
      </c>
      <c r="V20" s="22">
        <v>1.3136678483842943</v>
      </c>
      <c r="W20" s="22">
        <f t="shared" si="6"/>
        <v>3.3957872412105821</v>
      </c>
      <c r="X20" s="22">
        <v>3.4366153025221857</v>
      </c>
      <c r="Y20" s="22">
        <v>3.7205500358018817</v>
      </c>
      <c r="Z20" s="14">
        <v>11</v>
      </c>
      <c r="AA20" s="17">
        <f t="shared" si="3"/>
        <v>0.30555555555555558</v>
      </c>
      <c r="AB20" s="14">
        <v>4</v>
      </c>
      <c r="AC20" s="9">
        <f t="shared" si="4"/>
        <v>0.1111111111111111</v>
      </c>
      <c r="AD20" s="14">
        <v>21</v>
      </c>
      <c r="AE20" s="9">
        <f t="shared" si="5"/>
        <v>0.58333333333333337</v>
      </c>
    </row>
    <row r="21" spans="1:31" x14ac:dyDescent="0.2">
      <c r="A21" s="15" t="s">
        <v>44</v>
      </c>
      <c r="B21" s="19">
        <v>76</v>
      </c>
      <c r="C21" s="19">
        <v>12</v>
      </c>
      <c r="D21" s="8">
        <f t="shared" si="0"/>
        <v>0.15789473684210525</v>
      </c>
      <c r="E21" s="19">
        <v>831</v>
      </c>
      <c r="F21" s="19">
        <v>383</v>
      </c>
      <c r="G21" s="19">
        <v>42</v>
      </c>
      <c r="H21" s="9">
        <f t="shared" si="1"/>
        <v>5.0541516245487361E-2</v>
      </c>
      <c r="I21" s="9">
        <f t="shared" si="2"/>
        <v>0.10966057441253264</v>
      </c>
      <c r="J21" s="9">
        <v>0.88</v>
      </c>
      <c r="K21" s="22">
        <v>3</v>
      </c>
      <c r="L21" s="22">
        <v>0.91705233361913896</v>
      </c>
      <c r="M21" s="22">
        <v>2.8157894736842106</v>
      </c>
      <c r="N21" s="22">
        <v>1.0249140140810227</v>
      </c>
      <c r="O21" s="22">
        <v>3.2564102564102564</v>
      </c>
      <c r="P21" s="22">
        <v>1.0454371873063548</v>
      </c>
      <c r="Q21" s="22">
        <v>3.2222222222222223</v>
      </c>
      <c r="R21" s="22">
        <v>0.58595112231433055</v>
      </c>
      <c r="S21" s="22">
        <v>2.8055555555555554</v>
      </c>
      <c r="T21" s="22">
        <v>0.63807118745769842</v>
      </c>
      <c r="U21" s="22">
        <v>2.8947368421052633</v>
      </c>
      <c r="V21" s="22">
        <v>1.038820015296692</v>
      </c>
      <c r="W21" s="22">
        <f t="shared" si="6"/>
        <v>2.9991190583295846</v>
      </c>
      <c r="X21" s="22">
        <v>3.4523062395430424</v>
      </c>
      <c r="Y21" s="22">
        <v>3.4106838226585148</v>
      </c>
      <c r="Z21" s="14">
        <v>3</v>
      </c>
      <c r="AA21" s="17">
        <f t="shared" si="3"/>
        <v>0.25</v>
      </c>
      <c r="AB21" s="14">
        <v>6</v>
      </c>
      <c r="AC21" s="9">
        <f t="shared" si="4"/>
        <v>0.5</v>
      </c>
      <c r="AD21" s="14">
        <v>3</v>
      </c>
      <c r="AE21" s="9">
        <f t="shared" si="5"/>
        <v>0.25</v>
      </c>
    </row>
    <row r="22" spans="1:31" x14ac:dyDescent="0.2">
      <c r="A22" s="15" t="s">
        <v>45</v>
      </c>
      <c r="B22" s="19">
        <v>80</v>
      </c>
      <c r="C22" s="19">
        <v>73</v>
      </c>
      <c r="D22" s="8">
        <f t="shared" si="0"/>
        <v>0.91249999999999998</v>
      </c>
      <c r="E22" s="19">
        <v>4018</v>
      </c>
      <c r="F22" s="19">
        <v>3948</v>
      </c>
      <c r="G22" s="19">
        <v>648</v>
      </c>
      <c r="H22" s="9">
        <f t="shared" si="1"/>
        <v>0.16127426580388252</v>
      </c>
      <c r="I22" s="9">
        <f t="shared" si="2"/>
        <v>0.1641337386018237</v>
      </c>
      <c r="J22" s="9">
        <v>0.9320987654320988</v>
      </c>
      <c r="K22" s="22">
        <v>3.0678233438485805</v>
      </c>
      <c r="L22" s="22">
        <v>1.1941147247868675</v>
      </c>
      <c r="M22" s="22">
        <v>3.1538461538461537</v>
      </c>
      <c r="N22" s="22">
        <v>1.1625924312520812</v>
      </c>
      <c r="O22" s="22">
        <v>3.448780487804878</v>
      </c>
      <c r="P22" s="22">
        <v>1.1939561966096592</v>
      </c>
      <c r="Q22" s="22">
        <v>3.8102073365231259</v>
      </c>
      <c r="R22" s="22">
        <v>1.0838469400919033</v>
      </c>
      <c r="S22" s="22">
        <v>3.1123417721518987</v>
      </c>
      <c r="T22" s="22">
        <v>1.4055402565298403</v>
      </c>
      <c r="U22" s="22">
        <v>3.1748031496062992</v>
      </c>
      <c r="V22" s="22">
        <v>1.1855991919047439</v>
      </c>
      <c r="W22" s="22">
        <f t="shared" si="6"/>
        <v>3.2946337072968226</v>
      </c>
      <c r="X22" s="22">
        <v>3.1727342930685847</v>
      </c>
      <c r="Y22" s="22">
        <v>3.2578170845626926</v>
      </c>
      <c r="Z22" s="14">
        <v>17</v>
      </c>
      <c r="AA22" s="17">
        <f t="shared" si="3"/>
        <v>0.23287671232876711</v>
      </c>
      <c r="AB22" s="14">
        <v>18</v>
      </c>
      <c r="AC22" s="9">
        <f t="shared" si="4"/>
        <v>0.24657534246575341</v>
      </c>
      <c r="AD22" s="14">
        <v>38</v>
      </c>
      <c r="AE22" s="9">
        <f t="shared" si="5"/>
        <v>0.52054794520547942</v>
      </c>
    </row>
    <row r="23" spans="1:31" ht="24" x14ac:dyDescent="0.2">
      <c r="A23" s="15" t="s">
        <v>46</v>
      </c>
      <c r="B23" s="19">
        <v>63</v>
      </c>
      <c r="C23" s="19">
        <v>52</v>
      </c>
      <c r="D23" s="8">
        <f t="shared" si="0"/>
        <v>0.82539682539682535</v>
      </c>
      <c r="E23" s="19">
        <v>1906</v>
      </c>
      <c r="F23" s="19">
        <v>1813</v>
      </c>
      <c r="G23" s="19">
        <v>296</v>
      </c>
      <c r="H23" s="9">
        <f t="shared" si="1"/>
        <v>0.15529905561385099</v>
      </c>
      <c r="I23" s="9">
        <f t="shared" si="2"/>
        <v>0.16326530612244897</v>
      </c>
      <c r="J23" s="9">
        <v>0.91379310344827591</v>
      </c>
      <c r="K23" s="22">
        <v>3.2535714285714286</v>
      </c>
      <c r="L23" s="22">
        <v>1.2526623183041754</v>
      </c>
      <c r="M23" s="22">
        <v>3.2446043165467624</v>
      </c>
      <c r="N23" s="22">
        <v>1.287105281940123</v>
      </c>
      <c r="O23" s="22">
        <v>3.4661921708185055</v>
      </c>
      <c r="P23" s="22">
        <v>1.1730641491358389</v>
      </c>
      <c r="Q23" s="22">
        <v>3.5971223021582732</v>
      </c>
      <c r="R23" s="22">
        <v>1.1882838517026488</v>
      </c>
      <c r="S23" s="22">
        <v>3.2953736654804269</v>
      </c>
      <c r="T23" s="22">
        <v>1.3840271176636514</v>
      </c>
      <c r="U23" s="22">
        <v>3.35</v>
      </c>
      <c r="V23" s="22">
        <v>1.1715333564208834</v>
      </c>
      <c r="W23" s="22">
        <f t="shared" si="6"/>
        <v>3.3678106472625662</v>
      </c>
      <c r="X23" s="22">
        <v>3.4827027988746377</v>
      </c>
      <c r="Y23" s="22">
        <v>3.5974644117630339</v>
      </c>
      <c r="Z23" s="14">
        <v>11</v>
      </c>
      <c r="AA23" s="17">
        <f t="shared" si="3"/>
        <v>0.21153846153846154</v>
      </c>
      <c r="AB23" s="14">
        <v>8</v>
      </c>
      <c r="AC23" s="9">
        <f t="shared" si="4"/>
        <v>0.15384615384615385</v>
      </c>
      <c r="AD23" s="14">
        <v>33</v>
      </c>
      <c r="AE23" s="9">
        <f t="shared" si="5"/>
        <v>0.63461538461538458</v>
      </c>
    </row>
    <row r="24" spans="1:31" x14ac:dyDescent="0.2">
      <c r="A24" s="15" t="s">
        <v>47</v>
      </c>
      <c r="B24" s="19">
        <v>125</v>
      </c>
      <c r="C24" s="19">
        <v>92</v>
      </c>
      <c r="D24" s="8">
        <f t="shared" si="0"/>
        <v>0.73599999999999999</v>
      </c>
      <c r="E24" s="19">
        <v>4962</v>
      </c>
      <c r="F24" s="19">
        <v>4532</v>
      </c>
      <c r="G24" s="19">
        <v>778</v>
      </c>
      <c r="H24" s="9">
        <f t="shared" si="1"/>
        <v>0.15679161628375654</v>
      </c>
      <c r="I24" s="9">
        <f t="shared" si="2"/>
        <v>0.17166813768755515</v>
      </c>
      <c r="J24" s="9">
        <v>0.96452036793692508</v>
      </c>
      <c r="K24" s="22">
        <v>3.4413333333333331</v>
      </c>
      <c r="L24" s="22">
        <v>0.95046348424953953</v>
      </c>
      <c r="M24" s="22">
        <v>3.5933908045977012</v>
      </c>
      <c r="N24" s="22">
        <v>0.94965114049616328</v>
      </c>
      <c r="O24" s="22">
        <v>3.810198300283286</v>
      </c>
      <c r="P24" s="22">
        <v>0.92514659233028607</v>
      </c>
      <c r="Q24" s="22">
        <v>4.2734584450402142</v>
      </c>
      <c r="R24" s="22">
        <v>0.7848238629083899</v>
      </c>
      <c r="S24" s="22">
        <v>3.650537634408602</v>
      </c>
      <c r="T24" s="22">
        <v>0.97674145624068121</v>
      </c>
      <c r="U24" s="22">
        <v>3.6504723346828611</v>
      </c>
      <c r="V24" s="22">
        <v>0.93586800358063571</v>
      </c>
      <c r="W24" s="22">
        <f t="shared" si="6"/>
        <v>3.7365651420576662</v>
      </c>
      <c r="X24" s="22">
        <v>3.4920104367137306</v>
      </c>
      <c r="Y24" s="22">
        <v>3.4979582757822998</v>
      </c>
      <c r="Z24" s="14">
        <v>2</v>
      </c>
      <c r="AA24" s="17">
        <f t="shared" si="3"/>
        <v>2.1739130434782608E-2</v>
      </c>
      <c r="AB24" s="14">
        <v>24</v>
      </c>
      <c r="AC24" s="9">
        <f t="shared" si="4"/>
        <v>0.2608695652173913</v>
      </c>
      <c r="AD24" s="14">
        <v>66</v>
      </c>
      <c r="AE24" s="9">
        <f t="shared" si="5"/>
        <v>0.71739130434782605</v>
      </c>
    </row>
    <row r="25" spans="1:31" x14ac:dyDescent="0.2">
      <c r="A25" s="15" t="s">
        <v>55</v>
      </c>
      <c r="B25" s="19">
        <v>61</v>
      </c>
      <c r="C25" s="19">
        <v>50</v>
      </c>
      <c r="D25" s="8">
        <f t="shared" si="0"/>
        <v>0.81967213114754101</v>
      </c>
      <c r="E25" s="19">
        <v>1925</v>
      </c>
      <c r="F25" s="19">
        <v>1696</v>
      </c>
      <c r="G25" s="19">
        <v>394</v>
      </c>
      <c r="H25" s="9">
        <f t="shared" si="1"/>
        <v>0.20467532467532468</v>
      </c>
      <c r="I25" s="9">
        <f t="shared" si="2"/>
        <v>0.23231132075471697</v>
      </c>
      <c r="J25" s="9">
        <v>1</v>
      </c>
      <c r="K25" s="22">
        <v>3.8487026595199674</v>
      </c>
      <c r="L25" s="22">
        <v>0.89895099745756979</v>
      </c>
      <c r="M25" s="22">
        <v>3.8529315769700383</v>
      </c>
      <c r="N25" s="22">
        <v>0.9148508379811664</v>
      </c>
      <c r="O25" s="22">
        <v>4.0296840445878894</v>
      </c>
      <c r="P25" s="22">
        <v>0.81491340484604768</v>
      </c>
      <c r="Q25" s="22">
        <v>4.1661269286269276</v>
      </c>
      <c r="R25" s="22">
        <v>0.70636716961330248</v>
      </c>
      <c r="S25" s="22">
        <v>3.8623648520283136</v>
      </c>
      <c r="T25" s="22">
        <v>0.99202986385132874</v>
      </c>
      <c r="U25" s="22">
        <v>3.8801404524962231</v>
      </c>
      <c r="V25" s="22">
        <v>0.90232988993028129</v>
      </c>
      <c r="W25" s="22">
        <f t="shared" si="6"/>
        <v>3.9399917523715602</v>
      </c>
      <c r="X25" s="22">
        <v>4.0980790764448631</v>
      </c>
      <c r="Y25" s="22">
        <v>4.1079426672920967</v>
      </c>
      <c r="Z25" s="14">
        <v>3</v>
      </c>
      <c r="AA25" s="17">
        <f t="shared" si="3"/>
        <v>0.06</v>
      </c>
      <c r="AB25" s="14">
        <v>5</v>
      </c>
      <c r="AC25" s="9">
        <f t="shared" si="4"/>
        <v>0.1</v>
      </c>
      <c r="AD25" s="14">
        <v>42</v>
      </c>
      <c r="AE25" s="9">
        <f t="shared" si="5"/>
        <v>0.84</v>
      </c>
    </row>
    <row r="26" spans="1:31" ht="24" x14ac:dyDescent="0.2">
      <c r="A26" s="15" t="s">
        <v>48</v>
      </c>
      <c r="B26" s="19">
        <v>87</v>
      </c>
      <c r="C26" s="19">
        <v>83</v>
      </c>
      <c r="D26" s="8">
        <f t="shared" si="0"/>
        <v>0.95402298850574707</v>
      </c>
      <c r="E26" s="19">
        <v>10763</v>
      </c>
      <c r="F26" s="19">
        <v>10265</v>
      </c>
      <c r="G26" s="19">
        <v>1448</v>
      </c>
      <c r="H26" s="9">
        <f t="shared" si="1"/>
        <v>0.13453498095326583</v>
      </c>
      <c r="I26" s="9">
        <f t="shared" si="2"/>
        <v>0.14106186069167073</v>
      </c>
      <c r="J26" s="9">
        <v>0.97375690607734811</v>
      </c>
      <c r="K26" s="22">
        <v>3.3691556175854851</v>
      </c>
      <c r="L26" s="22">
        <v>1.1947530053138227</v>
      </c>
      <c r="M26" s="22">
        <v>3.4800884955752212</v>
      </c>
      <c r="N26" s="22">
        <v>1.2561028848368099</v>
      </c>
      <c r="O26" s="22">
        <v>3.5856044723969251</v>
      </c>
      <c r="P26" s="22">
        <v>1.2450659857768587</v>
      </c>
      <c r="Q26" s="22">
        <v>4.2860154602951512</v>
      </c>
      <c r="R26" s="22">
        <v>0.96229368289766493</v>
      </c>
      <c r="S26" s="22">
        <v>3.3876404494382024</v>
      </c>
      <c r="T26" s="22">
        <v>1.2990174005087243</v>
      </c>
      <c r="U26" s="22">
        <v>3.5979094076655054</v>
      </c>
      <c r="V26" s="22">
        <v>1.1520713995164518</v>
      </c>
      <c r="W26" s="22">
        <f t="shared" si="6"/>
        <v>3.6177356504927478</v>
      </c>
      <c r="X26" s="22">
        <v>3.5581856104375542</v>
      </c>
      <c r="Y26" s="22">
        <v>3.5408164434002862</v>
      </c>
      <c r="Z26" s="14">
        <v>7</v>
      </c>
      <c r="AA26" s="17">
        <f t="shared" si="3"/>
        <v>8.4337349397590355E-2</v>
      </c>
      <c r="AB26" s="14">
        <v>21</v>
      </c>
      <c r="AC26" s="9">
        <f t="shared" si="4"/>
        <v>0.25301204819277107</v>
      </c>
      <c r="AD26" s="14">
        <v>55</v>
      </c>
      <c r="AE26" s="9">
        <f t="shared" si="5"/>
        <v>0.66265060240963858</v>
      </c>
    </row>
    <row r="27" spans="1:31" ht="24" x14ac:dyDescent="0.2">
      <c r="A27" s="15" t="s">
        <v>49</v>
      </c>
      <c r="B27" s="19">
        <v>127</v>
      </c>
      <c r="C27" s="19">
        <v>121</v>
      </c>
      <c r="D27" s="8">
        <f t="shared" si="0"/>
        <v>0.952755905511811</v>
      </c>
      <c r="E27" s="43">
        <v>23347</v>
      </c>
      <c r="F27" s="19">
        <v>22575</v>
      </c>
      <c r="G27" s="19">
        <v>2027</v>
      </c>
      <c r="H27" s="9">
        <f t="shared" si="1"/>
        <v>8.6820576519467174E-2</v>
      </c>
      <c r="I27" s="9">
        <f t="shared" si="2"/>
        <v>8.9789590254706536E-2</v>
      </c>
      <c r="J27" s="9">
        <v>0.95409674234945707</v>
      </c>
      <c r="K27" s="22">
        <v>3.3926073926073927</v>
      </c>
      <c r="L27" s="22">
        <v>1.2195113389564458</v>
      </c>
      <c r="M27" s="22">
        <v>3.412262156448203</v>
      </c>
      <c r="N27" s="22">
        <v>1.2697585422229931</v>
      </c>
      <c r="O27" s="22">
        <v>3.6467935871743489</v>
      </c>
      <c r="P27" s="22">
        <v>1.2230778468130334</v>
      </c>
      <c r="Q27" s="22">
        <v>4.1825000000000001</v>
      </c>
      <c r="R27" s="22">
        <v>1.0058544310483284</v>
      </c>
      <c r="S27" s="22">
        <v>3.347194388777555</v>
      </c>
      <c r="T27" s="22">
        <v>1.3293972959084548</v>
      </c>
      <c r="U27" s="22">
        <v>3.5497987927565391</v>
      </c>
      <c r="V27" s="22">
        <v>1.2144178397968126</v>
      </c>
      <c r="W27" s="22">
        <f t="shared" si="6"/>
        <v>3.5885260529606735</v>
      </c>
      <c r="X27" s="22">
        <v>3.3900182636989258</v>
      </c>
      <c r="Y27" s="22">
        <v>3.4354095108621645</v>
      </c>
      <c r="Z27" s="14">
        <v>14</v>
      </c>
      <c r="AA27" s="17">
        <f t="shared" si="3"/>
        <v>0.11570247933884298</v>
      </c>
      <c r="AB27" s="14">
        <v>30</v>
      </c>
      <c r="AC27" s="9">
        <f t="shared" si="4"/>
        <v>0.24793388429752067</v>
      </c>
      <c r="AD27" s="14">
        <v>77</v>
      </c>
      <c r="AE27" s="9">
        <f t="shared" si="5"/>
        <v>0.63636363636363635</v>
      </c>
    </row>
    <row r="28" spans="1:31" ht="24" x14ac:dyDescent="0.2">
      <c r="A28" s="15" t="s">
        <v>76</v>
      </c>
      <c r="B28" s="19">
        <v>30</v>
      </c>
      <c r="C28" s="19">
        <v>28</v>
      </c>
      <c r="D28" s="8">
        <f t="shared" si="0"/>
        <v>0.93333333333333335</v>
      </c>
      <c r="E28" s="19">
        <v>1339</v>
      </c>
      <c r="F28" s="19">
        <v>1334</v>
      </c>
      <c r="G28" s="19">
        <v>289</v>
      </c>
      <c r="H28" s="9">
        <f t="shared" si="1"/>
        <v>0.21583271097834206</v>
      </c>
      <c r="I28" s="9">
        <f t="shared" si="2"/>
        <v>0.21664167916041979</v>
      </c>
      <c r="J28" s="9">
        <v>0.98958333333333337</v>
      </c>
      <c r="K28" s="22">
        <v>3.8741258741258742</v>
      </c>
      <c r="L28" s="22">
        <v>0.9220407057457346</v>
      </c>
      <c r="M28" s="22">
        <v>4.0439560439560438</v>
      </c>
      <c r="N28" s="22">
        <v>0.90676498629693458</v>
      </c>
      <c r="O28" s="22">
        <v>4.1017543859649122</v>
      </c>
      <c r="P28" s="22">
        <v>0.86309392665156159</v>
      </c>
      <c r="Q28" s="22">
        <v>4.4175438596491228</v>
      </c>
      <c r="R28" s="22">
        <v>0.76294354556979527</v>
      </c>
      <c r="S28" s="22">
        <v>3.6550522648083623</v>
      </c>
      <c r="T28" s="22">
        <v>1.0828855550871317</v>
      </c>
      <c r="U28" s="22">
        <v>4.0452961672473871</v>
      </c>
      <c r="V28" s="22">
        <v>0.87204085561081934</v>
      </c>
      <c r="W28" s="22">
        <f t="shared" si="6"/>
        <v>4.0229547659586169</v>
      </c>
      <c r="X28" s="22">
        <v>3.6917963593088099</v>
      </c>
      <c r="Y28" s="22">
        <v>3.7024120541969339</v>
      </c>
      <c r="Z28" s="14">
        <v>1</v>
      </c>
      <c r="AA28" s="17">
        <f t="shared" si="3"/>
        <v>3.5714285714285712E-2</v>
      </c>
      <c r="AB28" s="14">
        <v>2</v>
      </c>
      <c r="AC28" s="9">
        <f t="shared" si="4"/>
        <v>7.1428571428571425E-2</v>
      </c>
      <c r="AD28" s="14">
        <v>25</v>
      </c>
      <c r="AE28" s="9">
        <f t="shared" si="5"/>
        <v>0.8928571428571429</v>
      </c>
    </row>
    <row r="29" spans="1:31" x14ac:dyDescent="0.2">
      <c r="A29" s="15" t="s">
        <v>27</v>
      </c>
      <c r="B29" s="19">
        <v>60</v>
      </c>
      <c r="C29" s="19">
        <v>55</v>
      </c>
      <c r="D29" s="8">
        <f t="shared" si="0"/>
        <v>0.91666666666666663</v>
      </c>
      <c r="E29" s="19">
        <v>1840</v>
      </c>
      <c r="F29" s="19">
        <v>1717</v>
      </c>
      <c r="G29" s="19">
        <v>539</v>
      </c>
      <c r="H29" s="9">
        <f t="shared" si="1"/>
        <v>0.29293478260869565</v>
      </c>
      <c r="I29" s="9">
        <f t="shared" si="2"/>
        <v>0.31391962725684336</v>
      </c>
      <c r="J29" s="9">
        <v>0.93668528864059586</v>
      </c>
      <c r="K29" s="22">
        <v>3.3958333333333335</v>
      </c>
      <c r="L29" s="22">
        <v>1.2777320239710548</v>
      </c>
      <c r="M29" s="22">
        <v>3.6529411764705881</v>
      </c>
      <c r="N29" s="22">
        <v>1.2612249179151753</v>
      </c>
      <c r="O29" s="22">
        <v>4.021484375</v>
      </c>
      <c r="P29" s="22">
        <v>1.1051110184865169</v>
      </c>
      <c r="Q29" s="22">
        <v>4.3415559772296017</v>
      </c>
      <c r="R29" s="22">
        <v>0.95618921331663298</v>
      </c>
      <c r="S29" s="22">
        <v>3.5725190839694658</v>
      </c>
      <c r="T29" s="22">
        <v>1.3840555317138517</v>
      </c>
      <c r="U29" s="22">
        <v>3.4933333333333332</v>
      </c>
      <c r="V29" s="22">
        <v>1.318592427209315</v>
      </c>
      <c r="W29" s="22">
        <f t="shared" si="6"/>
        <v>3.7462778798893872</v>
      </c>
      <c r="X29" s="22">
        <v>3.5972752377097508</v>
      </c>
      <c r="Y29" s="22">
        <v>3.6774254776780735</v>
      </c>
      <c r="Z29" s="14">
        <v>5</v>
      </c>
      <c r="AA29" s="17">
        <f t="shared" si="3"/>
        <v>9.0909090909090912E-2</v>
      </c>
      <c r="AB29" s="14">
        <v>15</v>
      </c>
      <c r="AC29" s="9">
        <f t="shared" si="4"/>
        <v>0.27272727272727271</v>
      </c>
      <c r="AD29" s="14">
        <v>35</v>
      </c>
      <c r="AE29" s="9">
        <f t="shared" si="5"/>
        <v>0.63636363636363635</v>
      </c>
    </row>
    <row r="30" spans="1:31" x14ac:dyDescent="0.2">
      <c r="A30" s="15" t="s">
        <v>28</v>
      </c>
      <c r="B30" s="19">
        <v>230</v>
      </c>
      <c r="C30" s="19">
        <v>182</v>
      </c>
      <c r="D30" s="8">
        <f t="shared" si="0"/>
        <v>0.79130434782608694</v>
      </c>
      <c r="E30" s="19">
        <v>27969</v>
      </c>
      <c r="F30" s="19">
        <v>22587</v>
      </c>
      <c r="G30" s="19">
        <v>3673</v>
      </c>
      <c r="H30" s="9">
        <f t="shared" si="1"/>
        <v>0.13132396581929995</v>
      </c>
      <c r="I30" s="9">
        <f t="shared" si="2"/>
        <v>0.16261566387745163</v>
      </c>
      <c r="J30" s="9">
        <v>0.96642296236122394</v>
      </c>
      <c r="K30" s="22">
        <v>3.9192875034789871</v>
      </c>
      <c r="L30" s="22">
        <v>0.95923477086176034</v>
      </c>
      <c r="M30" s="22">
        <v>3.8777305825242721</v>
      </c>
      <c r="N30" s="22">
        <v>1.0416347831624022</v>
      </c>
      <c r="O30" s="22">
        <v>4.0720486111111107</v>
      </c>
      <c r="P30" s="22">
        <v>0.93320076490486925</v>
      </c>
      <c r="Q30" s="22">
        <v>4.4136670416197976</v>
      </c>
      <c r="R30" s="22">
        <v>0.84376761649455878</v>
      </c>
      <c r="S30" s="22">
        <v>3.716417910447761</v>
      </c>
      <c r="T30" s="22">
        <v>1.1480646090645776</v>
      </c>
      <c r="U30" s="22">
        <v>3.9397759103641459</v>
      </c>
      <c r="V30" s="22">
        <v>0.99943070332720729</v>
      </c>
      <c r="W30" s="22">
        <f t="shared" si="6"/>
        <v>3.9898212599243457</v>
      </c>
      <c r="X30" s="22">
        <v>4.0294294910430306</v>
      </c>
      <c r="Y30" s="22">
        <v>3.7531085316890196</v>
      </c>
      <c r="Z30" s="14">
        <v>10</v>
      </c>
      <c r="AA30" s="17">
        <f t="shared" si="3"/>
        <v>5.4945054945054944E-2</v>
      </c>
      <c r="AB30" s="14">
        <v>30</v>
      </c>
      <c r="AC30" s="9">
        <f t="shared" si="4"/>
        <v>0.16483516483516483</v>
      </c>
      <c r="AD30" s="14">
        <v>142</v>
      </c>
      <c r="AE30" s="9">
        <f t="shared" si="5"/>
        <v>0.78021978021978022</v>
      </c>
    </row>
    <row r="31" spans="1:31" ht="24" x14ac:dyDescent="0.2">
      <c r="A31" s="15" t="s">
        <v>50</v>
      </c>
      <c r="B31" s="19">
        <v>95</v>
      </c>
      <c r="C31" s="19">
        <v>65</v>
      </c>
      <c r="D31" s="8">
        <f t="shared" si="0"/>
        <v>0.68421052631578949</v>
      </c>
      <c r="E31" s="19">
        <v>3660</v>
      </c>
      <c r="F31" s="19">
        <v>3202</v>
      </c>
      <c r="G31" s="19">
        <v>642</v>
      </c>
      <c r="H31" s="9">
        <f t="shared" si="1"/>
        <v>0.17540983606557378</v>
      </c>
      <c r="I31" s="9">
        <f t="shared" si="2"/>
        <v>0.2004996876951905</v>
      </c>
      <c r="J31" s="9">
        <v>0.93406593406593408</v>
      </c>
      <c r="K31" s="22">
        <v>3.559485530546624</v>
      </c>
      <c r="L31" s="22">
        <v>1.3166168916793068</v>
      </c>
      <c r="M31" s="22">
        <v>3.5409015025041737</v>
      </c>
      <c r="N31" s="22">
        <v>1.4308690613527666</v>
      </c>
      <c r="O31" s="22">
        <v>3.7366720516962841</v>
      </c>
      <c r="P31" s="22">
        <v>1.3357712523326126</v>
      </c>
      <c r="Q31" s="22">
        <v>4.1610305958132043</v>
      </c>
      <c r="R31" s="22">
        <v>1.1200977649607928</v>
      </c>
      <c r="S31" s="22">
        <v>3.5677419354838711</v>
      </c>
      <c r="T31" s="22">
        <v>1.4668734249476196</v>
      </c>
      <c r="U31" s="22">
        <v>3.6025641025641026</v>
      </c>
      <c r="V31" s="22">
        <v>1.3883505653503934</v>
      </c>
      <c r="W31" s="22">
        <f t="shared" si="6"/>
        <v>3.6947326197680432</v>
      </c>
      <c r="X31" s="22">
        <v>3.6104145563627204</v>
      </c>
      <c r="Y31" s="22">
        <v>3.6430118590825988</v>
      </c>
      <c r="Z31" s="14">
        <v>5</v>
      </c>
      <c r="AA31" s="17">
        <f t="shared" si="3"/>
        <v>7.6923076923076927E-2</v>
      </c>
      <c r="AB31" s="14">
        <v>16</v>
      </c>
      <c r="AC31" s="9">
        <f t="shared" si="4"/>
        <v>0.24615384615384617</v>
      </c>
      <c r="AD31" s="14">
        <v>44</v>
      </c>
      <c r="AE31" s="9">
        <f t="shared" si="5"/>
        <v>0.67692307692307696</v>
      </c>
    </row>
    <row r="32" spans="1:31" x14ac:dyDescent="0.2">
      <c r="A32" s="15" t="s">
        <v>51</v>
      </c>
      <c r="B32" s="19">
        <v>58</v>
      </c>
      <c r="C32" s="19">
        <v>57</v>
      </c>
      <c r="D32" s="8">
        <f t="shared" si="0"/>
        <v>0.98275862068965514</v>
      </c>
      <c r="E32" s="19">
        <v>1662</v>
      </c>
      <c r="F32" s="14">
        <v>1654</v>
      </c>
      <c r="G32" s="14">
        <v>836</v>
      </c>
      <c r="H32" s="9">
        <f t="shared" si="1"/>
        <v>0.50300842358604092</v>
      </c>
      <c r="I32" s="9">
        <f t="shared" si="2"/>
        <v>0.50544135429262393</v>
      </c>
      <c r="J32" s="9">
        <v>1</v>
      </c>
      <c r="K32" s="22">
        <v>4.0175377124249563</v>
      </c>
      <c r="L32" s="22">
        <v>1.0585852498688941</v>
      </c>
      <c r="M32" s="22">
        <v>4.0820363851872603</v>
      </c>
      <c r="N32" s="22">
        <v>1.003601098264765</v>
      </c>
      <c r="O32" s="22">
        <v>4.2170346347620509</v>
      </c>
      <c r="P32" s="22">
        <v>1.0143841833961049</v>
      </c>
      <c r="Q32" s="22">
        <v>4.4609517154404452</v>
      </c>
      <c r="R32" s="22">
        <v>0.80699259500869591</v>
      </c>
      <c r="S32" s="22">
        <v>4.1724549400593656</v>
      </c>
      <c r="T32" s="22">
        <v>1.0738821370082936</v>
      </c>
      <c r="U32" s="22">
        <v>4.1671397129861498</v>
      </c>
      <c r="V32" s="22">
        <v>1.0435397710855312</v>
      </c>
      <c r="W32" s="22">
        <f t="shared" si="6"/>
        <v>4.1861925168100376</v>
      </c>
      <c r="X32" s="22">
        <v>3.7308044529605167</v>
      </c>
      <c r="Y32" s="22">
        <v>3.8394056250969784</v>
      </c>
      <c r="Z32" s="14">
        <v>0</v>
      </c>
      <c r="AA32" s="17">
        <f t="shared" si="3"/>
        <v>0</v>
      </c>
      <c r="AB32" s="10">
        <v>4</v>
      </c>
      <c r="AC32" s="9">
        <f t="shared" si="4"/>
        <v>7.0175438596491224E-2</v>
      </c>
      <c r="AD32" s="10">
        <v>53</v>
      </c>
      <c r="AE32" s="9">
        <f t="shared" si="5"/>
        <v>0.92982456140350878</v>
      </c>
    </row>
    <row r="33" spans="1:55" x14ac:dyDescent="0.2">
      <c r="A33" s="15" t="s">
        <v>56</v>
      </c>
      <c r="B33" s="19">
        <v>35</v>
      </c>
      <c r="C33" s="19">
        <v>17</v>
      </c>
      <c r="D33" s="8">
        <f t="shared" si="0"/>
        <v>0.48571428571428571</v>
      </c>
      <c r="E33" s="19">
        <v>374</v>
      </c>
      <c r="F33" s="19">
        <v>260</v>
      </c>
      <c r="G33" s="19">
        <v>102</v>
      </c>
      <c r="H33" s="9">
        <f t="shared" si="1"/>
        <v>0.27272727272727271</v>
      </c>
      <c r="I33" s="9">
        <f t="shared" si="2"/>
        <v>0.3923076923076923</v>
      </c>
      <c r="J33" s="9">
        <v>1</v>
      </c>
      <c r="K33" s="22">
        <v>4.0412371134020617</v>
      </c>
      <c r="L33" s="22">
        <v>0.71062331595546002</v>
      </c>
      <c r="M33" s="22">
        <v>4.2111111111111112</v>
      </c>
      <c r="N33" s="22">
        <v>0.6417298801436333</v>
      </c>
      <c r="O33" s="22">
        <v>4.2783505154639174</v>
      </c>
      <c r="P33" s="22">
        <v>0.84245842018419004</v>
      </c>
      <c r="Q33" s="22">
        <v>4.2989690721649483</v>
      </c>
      <c r="R33" s="22">
        <v>0.78068785596377455</v>
      </c>
      <c r="S33" s="22">
        <v>4.1134020618556697</v>
      </c>
      <c r="T33" s="22">
        <v>0.74680187077755877</v>
      </c>
      <c r="U33" s="22">
        <v>4.1224489795918364</v>
      </c>
      <c r="V33" s="22">
        <v>0.73153885260030516</v>
      </c>
      <c r="W33" s="22">
        <f t="shared" si="6"/>
        <v>4.1775864755982575</v>
      </c>
      <c r="X33" s="22">
        <v>3.8113000267848016</v>
      </c>
      <c r="Y33" s="22">
        <v>3.7877570691029385</v>
      </c>
      <c r="Z33" s="14">
        <v>0</v>
      </c>
      <c r="AA33" s="17">
        <f t="shared" si="3"/>
        <v>0</v>
      </c>
      <c r="AB33" s="14">
        <v>2</v>
      </c>
      <c r="AC33" s="9">
        <f t="shared" si="4"/>
        <v>0.11764705882352941</v>
      </c>
      <c r="AD33" s="14">
        <v>15</v>
      </c>
      <c r="AE33" s="9">
        <f t="shared" si="5"/>
        <v>0.88235294117647056</v>
      </c>
    </row>
    <row r="34" spans="1:55" x14ac:dyDescent="0.2">
      <c r="A34" s="23"/>
      <c r="B34" s="24"/>
      <c r="C34" s="19"/>
      <c r="D34" s="8"/>
      <c r="E34" s="25"/>
      <c r="F34" s="26"/>
      <c r="G34" s="27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22"/>
      <c r="X34" s="9"/>
      <c r="Y34" s="9"/>
      <c r="Z34" s="28"/>
      <c r="AA34" s="17"/>
      <c r="AB34" s="14"/>
      <c r="AC34" s="9"/>
      <c r="AD34" s="28"/>
      <c r="AE34" s="9"/>
    </row>
    <row r="35" spans="1:55" ht="24.75" customHeight="1" x14ac:dyDescent="0.2">
      <c r="A35" s="29" t="s">
        <v>59</v>
      </c>
      <c r="B35" s="24"/>
      <c r="C35" s="19"/>
      <c r="D35" s="8"/>
      <c r="E35" s="25"/>
      <c r="F35" s="26"/>
      <c r="G35" s="27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22"/>
      <c r="X35" s="9"/>
      <c r="Y35" s="9"/>
      <c r="Z35" s="28"/>
      <c r="AA35" s="17"/>
      <c r="AB35" s="14"/>
      <c r="AC35" s="9"/>
      <c r="AD35" s="28"/>
      <c r="AE35" s="9"/>
    </row>
    <row r="36" spans="1:55" x14ac:dyDescent="0.2">
      <c r="A36" s="23" t="s">
        <v>60</v>
      </c>
      <c r="B36" s="24">
        <v>126</v>
      </c>
      <c r="C36" s="19">
        <v>81</v>
      </c>
      <c r="D36" s="41">
        <f>C36/B36</f>
        <v>0.6428571428571429</v>
      </c>
      <c r="E36" s="24">
        <v>3823</v>
      </c>
      <c r="F36" s="24">
        <v>3453</v>
      </c>
      <c r="G36" s="24">
        <v>934</v>
      </c>
      <c r="H36" s="41">
        <f>G36/E36</f>
        <v>0.24431075071933037</v>
      </c>
      <c r="I36" s="41">
        <f>G36/F36</f>
        <v>0.2704894294816102</v>
      </c>
      <c r="J36" s="41">
        <v>0.96364653243847875</v>
      </c>
      <c r="K36" s="22">
        <v>4.0933640552995385</v>
      </c>
      <c r="L36" s="22">
        <v>0.8146728668240506</v>
      </c>
      <c r="M36" s="22">
        <v>4.0562018819503853</v>
      </c>
      <c r="N36" s="22">
        <v>0.83798198479505415</v>
      </c>
      <c r="O36" s="22">
        <v>4.3555310231270115</v>
      </c>
      <c r="P36" s="22">
        <v>0.65854599957747184</v>
      </c>
      <c r="Q36" s="22">
        <v>4.4813213612681526</v>
      </c>
      <c r="R36" s="22">
        <v>0.58285458606777418</v>
      </c>
      <c r="S36" s="22">
        <v>4.1993087557603683</v>
      </c>
      <c r="T36" s="22">
        <v>0.80444003110886408</v>
      </c>
      <c r="U36" s="22">
        <v>4.2819895559423724</v>
      </c>
      <c r="V36" s="22">
        <v>0.7612492280772184</v>
      </c>
      <c r="W36" s="22">
        <f>AVERAGE(K36,M36,O36,Q36,S36,U36)</f>
        <v>4.2446194388913057</v>
      </c>
      <c r="X36" s="22">
        <v>3.9907596789999999</v>
      </c>
      <c r="Y36" s="22">
        <v>3.6245434882813883</v>
      </c>
      <c r="Z36" s="28">
        <v>3</v>
      </c>
      <c r="AA36" s="17">
        <f>Z36/C36</f>
        <v>3.7037037037037035E-2</v>
      </c>
      <c r="AB36" s="14">
        <v>15</v>
      </c>
      <c r="AC36" s="9">
        <f>AB36/C36</f>
        <v>0.18518518518518517</v>
      </c>
      <c r="AD36" s="28">
        <v>63</v>
      </c>
      <c r="AE36" s="9">
        <f>AD36/C36</f>
        <v>0.77777777777777779</v>
      </c>
    </row>
    <row r="37" spans="1:55" x14ac:dyDescent="0.2">
      <c r="A37" s="23" t="s">
        <v>61</v>
      </c>
      <c r="B37" s="24">
        <v>181</v>
      </c>
      <c r="C37" s="24">
        <v>169</v>
      </c>
      <c r="D37" s="41">
        <f>C37/B37</f>
        <v>0.93370165745856348</v>
      </c>
      <c r="E37" s="24">
        <v>6110</v>
      </c>
      <c r="F37" s="24">
        <v>5969</v>
      </c>
      <c r="G37" s="24">
        <v>1887</v>
      </c>
      <c r="H37" s="41">
        <f>G37/E37</f>
        <v>0.30883797054009821</v>
      </c>
      <c r="I37" s="41">
        <f>G37/F37</f>
        <v>0.31613335567096668</v>
      </c>
      <c r="J37" s="41">
        <v>0.95068260017018758</v>
      </c>
      <c r="K37" s="22">
        <v>3.376515008791761</v>
      </c>
      <c r="L37" s="22">
        <v>1.1823862376376351</v>
      </c>
      <c r="M37" s="22">
        <v>3.6036271377560611</v>
      </c>
      <c r="N37" s="22">
        <v>1.195247960563834</v>
      </c>
      <c r="O37" s="22">
        <v>3.8911855762569276</v>
      </c>
      <c r="P37" s="22">
        <v>1.107600170576277</v>
      </c>
      <c r="Q37" s="22">
        <v>4.3027538558847862</v>
      </c>
      <c r="R37" s="22">
        <v>0.94656473506668726</v>
      </c>
      <c r="S37" s="22">
        <v>3.490977959031917</v>
      </c>
      <c r="T37" s="22">
        <v>1.2898346895667765</v>
      </c>
      <c r="U37" s="22">
        <v>3.4966666666666666</v>
      </c>
      <c r="V37" s="22">
        <v>1.2083282710278505</v>
      </c>
      <c r="W37" s="22">
        <f t="shared" si="6"/>
        <v>3.6936210340646869</v>
      </c>
      <c r="X37" s="22">
        <v>3.7761531389999998</v>
      </c>
      <c r="Y37" s="22">
        <v>3.4535249214189494</v>
      </c>
      <c r="Z37" s="28">
        <v>12</v>
      </c>
      <c r="AA37" s="17">
        <f>Z37/C37</f>
        <v>7.1005917159763315E-2</v>
      </c>
      <c r="AB37" s="14">
        <v>41</v>
      </c>
      <c r="AC37" s="9">
        <f>AB37/C37</f>
        <v>0.24260355029585798</v>
      </c>
      <c r="AD37" s="28">
        <v>116</v>
      </c>
      <c r="AE37" s="9">
        <f>AD37/C37</f>
        <v>0.68639053254437865</v>
      </c>
    </row>
    <row r="38" spans="1:55" x14ac:dyDescent="0.2">
      <c r="A38" s="23" t="s">
        <v>62</v>
      </c>
      <c r="B38" s="24">
        <v>480</v>
      </c>
      <c r="C38" s="19">
        <v>416</v>
      </c>
      <c r="D38" s="41">
        <f>C38/B38</f>
        <v>0.8666666666666667</v>
      </c>
      <c r="E38" s="24">
        <v>44832</v>
      </c>
      <c r="F38" s="24">
        <v>38931</v>
      </c>
      <c r="G38" s="24">
        <v>7245</v>
      </c>
      <c r="H38" s="41">
        <f>G38/E38</f>
        <v>0.16160331905781586</v>
      </c>
      <c r="I38" s="41">
        <f>G38/F38</f>
        <v>0.18609848192956768</v>
      </c>
      <c r="J38" s="41">
        <v>0.98250821511723463</v>
      </c>
      <c r="K38" s="22">
        <v>3.945307195429256</v>
      </c>
      <c r="L38" s="22">
        <v>0.97905275694773297</v>
      </c>
      <c r="M38" s="22">
        <v>3.8895729169876785</v>
      </c>
      <c r="N38" s="22">
        <v>1.0553645630381383</v>
      </c>
      <c r="O38" s="22">
        <v>4.0731286709316521</v>
      </c>
      <c r="P38" s="22">
        <v>0.93416602222253675</v>
      </c>
      <c r="Q38" s="22">
        <v>4.316679583210588</v>
      </c>
      <c r="R38" s="22">
        <v>0.82779696958307813</v>
      </c>
      <c r="S38" s="22">
        <v>3.8723115926506404</v>
      </c>
      <c r="T38" s="22">
        <v>1.1105536846996649</v>
      </c>
      <c r="U38" s="22">
        <v>3.9748793274362688</v>
      </c>
      <c r="V38" s="22">
        <v>0.98204816365612968</v>
      </c>
      <c r="W38" s="22">
        <f t="shared" si="6"/>
        <v>4.0119798811076803</v>
      </c>
      <c r="X38" s="22">
        <v>4.0676973070000004</v>
      </c>
      <c r="Y38" s="22">
        <v>3.8953895561926184</v>
      </c>
      <c r="Z38" s="28">
        <v>21</v>
      </c>
      <c r="AA38" s="17">
        <f>Z38/C38</f>
        <v>5.0480769230769232E-2</v>
      </c>
      <c r="AB38" s="14">
        <v>60</v>
      </c>
      <c r="AC38" s="9">
        <f>AB38/C38</f>
        <v>0.14423076923076922</v>
      </c>
      <c r="AD38" s="28">
        <v>335</v>
      </c>
      <c r="AE38" s="9">
        <f>AD38/C38</f>
        <v>0.80528846153846156</v>
      </c>
    </row>
    <row r="39" spans="1:55" x14ac:dyDescent="0.2">
      <c r="A39" s="23" t="s">
        <v>63</v>
      </c>
      <c r="B39" s="24">
        <v>859</v>
      </c>
      <c r="C39" s="19">
        <v>719</v>
      </c>
      <c r="D39" s="41">
        <f>C39/B39</f>
        <v>0.83701979045401631</v>
      </c>
      <c r="E39" s="24">
        <v>100220</v>
      </c>
      <c r="F39" s="24">
        <v>92448</v>
      </c>
      <c r="G39" s="24">
        <v>10467</v>
      </c>
      <c r="H39" s="41">
        <f>G39/E39</f>
        <v>0.10444023149072042</v>
      </c>
      <c r="I39" s="41">
        <f>G39/F39</f>
        <v>0.11322040498442368</v>
      </c>
      <c r="J39" s="41">
        <v>0.96432021297157233</v>
      </c>
      <c r="K39" s="44">
        <v>3.5283049376917863</v>
      </c>
      <c r="L39" s="44">
        <v>1.1880657500826177</v>
      </c>
      <c r="M39" s="44">
        <v>3.6040027484932531</v>
      </c>
      <c r="N39" s="44">
        <v>1.2190324574833196</v>
      </c>
      <c r="O39" s="44">
        <v>3.7899153343527923</v>
      </c>
      <c r="P39" s="44">
        <v>1.1619093046984383</v>
      </c>
      <c r="Q39" s="44">
        <v>4.1512796669151921</v>
      </c>
      <c r="R39" s="44">
        <v>0.99239724514139604</v>
      </c>
      <c r="S39" s="44">
        <v>3.5159991897923124</v>
      </c>
      <c r="T39" s="44">
        <v>1.3062329647374364</v>
      </c>
      <c r="U39" s="44">
        <v>3.6606585446970663</v>
      </c>
      <c r="V39" s="44">
        <v>1.1792355196969944</v>
      </c>
      <c r="W39" s="22">
        <f t="shared" si="6"/>
        <v>3.7083600703237338</v>
      </c>
      <c r="X39" s="44">
        <f>AVERAGE(X3,X4,X5,X10,X26,X27,X28,X31,X32)</f>
        <v>3.5865798073549451</v>
      </c>
      <c r="Y39" s="22">
        <v>3.473256853938576</v>
      </c>
      <c r="Z39" s="28">
        <v>56</v>
      </c>
      <c r="AA39" s="17">
        <f>Z39/C39</f>
        <v>7.7885952712100137E-2</v>
      </c>
      <c r="AB39" s="28">
        <v>180</v>
      </c>
      <c r="AC39" s="9">
        <f>AB39/C39</f>
        <v>0.25034770514603616</v>
      </c>
      <c r="AD39" s="28">
        <v>483</v>
      </c>
      <c r="AE39" s="9">
        <f>AD39/C39</f>
        <v>0.6717663421418637</v>
      </c>
    </row>
    <row r="40" spans="1:55" x14ac:dyDescent="0.2">
      <c r="A40" s="23" t="s">
        <v>64</v>
      </c>
      <c r="B40" s="24">
        <v>1413</v>
      </c>
      <c r="C40" s="24">
        <v>957</v>
      </c>
      <c r="D40" s="41">
        <f>C40/B40</f>
        <v>0.67728237791932056</v>
      </c>
      <c r="E40" s="24">
        <v>51062</v>
      </c>
      <c r="F40" s="24">
        <v>46856</v>
      </c>
      <c r="G40" s="24">
        <v>7480</v>
      </c>
      <c r="H40" s="41">
        <f>G40/E40</f>
        <v>0.14648858250753985</v>
      </c>
      <c r="I40" s="41">
        <f>G40/F40</f>
        <v>0.15963803995219394</v>
      </c>
      <c r="J40" s="41">
        <v>0.9282895359696256</v>
      </c>
      <c r="K40" s="22">
        <v>3.2721373473770496</v>
      </c>
      <c r="L40" s="22">
        <v>1.0850627456843522</v>
      </c>
      <c r="M40" s="22">
        <v>3.3106720508790457</v>
      </c>
      <c r="N40" s="22">
        <v>1.0880611355204906</v>
      </c>
      <c r="O40" s="22">
        <v>3.5796922638748048</v>
      </c>
      <c r="P40" s="22">
        <v>1.0787788595621397</v>
      </c>
      <c r="Q40" s="22">
        <v>3.9248452045672444</v>
      </c>
      <c r="R40" s="22">
        <v>0.97487620700365751</v>
      </c>
      <c r="S40" s="22">
        <v>3.307608918194934</v>
      </c>
      <c r="T40" s="22">
        <v>1.1560149707787075</v>
      </c>
      <c r="U40" s="22">
        <v>3.3584488042291363</v>
      </c>
      <c r="V40" s="22">
        <v>1.0722907519880687</v>
      </c>
      <c r="W40" s="22">
        <f t="shared" si="6"/>
        <v>3.4589007648537025</v>
      </c>
      <c r="X40" s="22">
        <v>3.5329960659999999</v>
      </c>
      <c r="Y40" s="22">
        <v>3.2033041738282755</v>
      </c>
      <c r="Z40" s="28">
        <v>140</v>
      </c>
      <c r="AA40" s="17">
        <f>Z40/C40</f>
        <v>0.14629049111807732</v>
      </c>
      <c r="AB40" s="14">
        <v>239</v>
      </c>
      <c r="AC40" s="9">
        <f>AB40/C40</f>
        <v>0.2497387669801463</v>
      </c>
      <c r="AD40" s="28">
        <v>578</v>
      </c>
      <c r="AE40" s="9">
        <f>AD40/C40</f>
        <v>0.60397074190177635</v>
      </c>
    </row>
    <row r="41" spans="1:55" x14ac:dyDescent="0.2">
      <c r="A41" s="23"/>
      <c r="B41" s="24"/>
      <c r="C41" s="19"/>
      <c r="D41" s="8"/>
      <c r="E41" s="7"/>
      <c r="F41" s="26"/>
      <c r="G41" s="27"/>
      <c r="H41" s="9"/>
      <c r="I41" s="9"/>
      <c r="J41" s="9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8"/>
      <c r="AA41" s="17"/>
      <c r="AB41" s="14"/>
      <c r="AC41" s="9"/>
      <c r="AD41" s="28"/>
      <c r="AE41" s="9"/>
    </row>
    <row r="42" spans="1:55" s="13" customFormat="1" ht="24" customHeight="1" x14ac:dyDescent="0.2">
      <c r="A42" s="30" t="s">
        <v>52</v>
      </c>
      <c r="B42" s="11">
        <f>SUM(B3:B33)</f>
        <v>3059</v>
      </c>
      <c r="C42" s="19">
        <f>SUM(C3:C33)</f>
        <v>2342</v>
      </c>
      <c r="D42" s="39">
        <f>C42/B42</f>
        <v>0.76560967636482513</v>
      </c>
      <c r="E42" s="11">
        <f>SUM(E3:E33)</f>
        <v>206047</v>
      </c>
      <c r="F42" s="11">
        <f>SUM(F3:F33)</f>
        <v>187657</v>
      </c>
      <c r="G42" s="11">
        <f>SUM(G3:G33)</f>
        <v>28013</v>
      </c>
      <c r="H42" s="40">
        <f>G42/E42</f>
        <v>0.13595441816672896</v>
      </c>
      <c r="I42" s="40">
        <f>G42/F42</f>
        <v>0.14927767149640034</v>
      </c>
      <c r="J42" s="40">
        <v>0.94947182406468322</v>
      </c>
      <c r="K42" s="42">
        <v>3.5216300698491105</v>
      </c>
      <c r="L42" s="42">
        <v>1.133751534698296</v>
      </c>
      <c r="M42" s="42">
        <v>3.5632598476252229</v>
      </c>
      <c r="N42" s="42">
        <v>1.1566711059520001</v>
      </c>
      <c r="O42" s="42">
        <v>3.7843785677729223</v>
      </c>
      <c r="P42" s="42">
        <v>1.1018808895281929</v>
      </c>
      <c r="Q42" s="42">
        <v>4.1647998139606992</v>
      </c>
      <c r="R42" s="42">
        <v>0.97915648565755009</v>
      </c>
      <c r="S42" s="42">
        <v>3.4975551071095934</v>
      </c>
      <c r="T42" s="42">
        <v>1.2559755356513072</v>
      </c>
      <c r="U42" s="42">
        <v>3.6206308610400684</v>
      </c>
      <c r="V42" s="42">
        <v>1.1249109913689361</v>
      </c>
      <c r="W42" s="42">
        <f t="shared" si="6"/>
        <v>3.6920423778929368</v>
      </c>
      <c r="X42" s="21">
        <v>3.6705491924893998</v>
      </c>
      <c r="Y42" s="21">
        <v>3.6196703540740578</v>
      </c>
      <c r="Z42" s="16">
        <f>SUM(Z3:Z33)</f>
        <v>232</v>
      </c>
      <c r="AA42" s="18">
        <f>Z42/C42</f>
        <v>9.9060631938514096E-2</v>
      </c>
      <c r="AB42" s="11">
        <f>SUM(AB3:AB33)</f>
        <v>535</v>
      </c>
      <c r="AC42" s="12">
        <f>AB42/C42</f>
        <v>0.22843723313407344</v>
      </c>
      <c r="AD42" s="11">
        <f>SUM(AD3:AD33)</f>
        <v>1575</v>
      </c>
      <c r="AE42" s="12">
        <f>AD42/C42</f>
        <v>0.67250213492741251</v>
      </c>
    </row>
    <row r="43" spans="1:55" x14ac:dyDescent="0.2">
      <c r="C43" s="19"/>
      <c r="D43" s="20"/>
      <c r="H43" s="12"/>
      <c r="I43" s="12"/>
      <c r="J43" s="12"/>
    </row>
    <row r="44" spans="1:55" x14ac:dyDescent="0.2">
      <c r="C44" s="19"/>
    </row>
    <row r="48" spans="1:55" ht="12.75" x14ac:dyDescent="0.2">
      <c r="K48" s="48"/>
      <c r="M48" s="48"/>
      <c r="O48" s="48"/>
      <c r="Q48" s="48"/>
      <c r="S48" s="48"/>
      <c r="U48" s="48"/>
      <c r="W48"/>
      <c r="X48"/>
      <c r="Y48"/>
      <c r="Z48"/>
      <c r="AA48"/>
      <c r="AB48"/>
      <c r="AD48"/>
      <c r="AE48"/>
      <c r="AG48"/>
      <c r="AH48"/>
      <c r="AI48"/>
      <c r="AJ48"/>
      <c r="AK48"/>
      <c r="AM48"/>
      <c r="AN48"/>
      <c r="AO48"/>
      <c r="AP48"/>
      <c r="AQ48"/>
      <c r="AR48"/>
      <c r="AS48"/>
      <c r="AT48"/>
      <c r="AV48"/>
      <c r="AW48"/>
      <c r="AX48"/>
      <c r="AY48"/>
      <c r="AZ48"/>
      <c r="BA48"/>
      <c r="BB48"/>
      <c r="BC48"/>
    </row>
    <row r="49" spans="11:55" ht="12.75" x14ac:dyDescent="0.2">
      <c r="K49" s="48"/>
      <c r="M49" s="48"/>
      <c r="O49" s="48"/>
      <c r="Q49" s="48"/>
      <c r="S49" s="48"/>
      <c r="U49" s="48"/>
      <c r="W49"/>
      <c r="X49"/>
      <c r="Y49"/>
      <c r="Z49"/>
      <c r="AA49"/>
      <c r="AB49"/>
      <c r="AD49"/>
      <c r="AE49"/>
      <c r="AG49"/>
      <c r="AH49"/>
      <c r="AI49"/>
      <c r="AJ49"/>
      <c r="AK49"/>
      <c r="AM49"/>
      <c r="AN49"/>
      <c r="AO49"/>
      <c r="AP49"/>
      <c r="AQ49"/>
      <c r="AR49"/>
      <c r="AS49"/>
      <c r="AT49"/>
      <c r="AV49"/>
      <c r="AW49"/>
      <c r="AX49"/>
      <c r="AY49"/>
      <c r="AZ49"/>
      <c r="BA49"/>
      <c r="BB49"/>
      <c r="BC49"/>
    </row>
    <row r="50" spans="11:55" ht="12.75" x14ac:dyDescent="0.2">
      <c r="K50" s="48"/>
      <c r="M50" s="48"/>
      <c r="O50" s="48"/>
      <c r="Q50" s="48"/>
      <c r="S50" s="48"/>
      <c r="U50" s="48"/>
      <c r="W50"/>
      <c r="X50"/>
      <c r="Y50"/>
      <c r="Z50"/>
      <c r="AA50"/>
      <c r="AB50"/>
      <c r="AD50"/>
      <c r="AE50"/>
      <c r="AG50"/>
      <c r="AH50"/>
      <c r="AI50"/>
      <c r="AJ50"/>
      <c r="AK50"/>
      <c r="AM50"/>
      <c r="AN50"/>
      <c r="AO50"/>
      <c r="AP50"/>
      <c r="AQ50"/>
      <c r="AR50"/>
      <c r="AS50"/>
      <c r="AT50"/>
      <c r="AV50"/>
      <c r="AW50"/>
      <c r="AX50"/>
      <c r="AY50"/>
      <c r="AZ50"/>
      <c r="BA50"/>
      <c r="BB50"/>
      <c r="BC50"/>
    </row>
  </sheetData>
  <mergeCells count="4">
    <mergeCell ref="AB2:AC2"/>
    <mergeCell ref="AD2:AE2"/>
    <mergeCell ref="Z1:AE1"/>
    <mergeCell ref="Z2:AA2"/>
  </mergeCells>
  <phoneticPr fontId="0" type="noConversion"/>
  <pageMargins left="0.47244094488188981" right="0.27559055118110237" top="0.51181102362204722" bottom="0.43307086614173229" header="0" footer="0"/>
  <pageSetup paperSize="9" scale="41" fitToHeight="0" orientation="landscape" r:id="rId1"/>
  <headerFooter alignWithMargins="0">
    <oddHeader>&amp;C&amp;"Arial,Negrita"&amp;12RESULTADOS FINALES GRADO 2015-2016
ENCUESTA DE PROFESOR</oddHeader>
  </headerFooter>
  <ignoredErrors>
    <ignoredError sqref="AC42 D42 AC36:AC39 D36:D39 D40 AC40" formula="1"/>
    <ignoredError sqref="AA3:AA31" unlockedFormula="1"/>
    <ignoredError sqref="AA42 AA39:AA40 AA36:AA38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9324B05E646B498A43B797328D218E" ma:contentTypeVersion="4" ma:contentTypeDescription="Crear nuevo documento." ma:contentTypeScope="" ma:versionID="e13456ffbb9c0ce6ffbae812eac2dd32">
  <xsd:schema xmlns:xsd="http://www.w3.org/2001/XMLSchema" xmlns:xs="http://www.w3.org/2001/XMLSchema" xmlns:p="http://schemas.microsoft.com/office/2006/metadata/properties" xmlns:ns2="064799f5-a73b-4ff1-8fe6-6344afeef39e" xmlns:ns3="9e25231a-f3f5-49be-87f6-e32b8ba66f8d" xmlns:ns4="5b57d22d-0ec8-451b-bcf0-279f33863e76" targetNamespace="http://schemas.microsoft.com/office/2006/metadata/properties" ma:root="true" ma:fieldsID="08c5488919f7dc41bfa7dbef109761eb" ns2:_="" ns3:_="" ns4:_="">
    <xsd:import namespace="064799f5-a73b-4ff1-8fe6-6344afeef39e"/>
    <xsd:import namespace="9e25231a-f3f5-49be-87f6-e32b8ba66f8d"/>
    <xsd:import namespace="5b57d22d-0ec8-451b-bcf0-279f33863e76"/>
    <xsd:element name="properties">
      <xsd:complexType>
        <xsd:sequence>
          <xsd:element name="documentManagement">
            <xsd:complexType>
              <xsd:all>
                <xsd:element ref="ns2:Versi_x00f3_n_x0020_SIGC" minOccurs="0"/>
                <xsd:element ref="ns2:Fecha" minOccurs="0"/>
                <xsd:element ref="ns3:Descripci_x00f3_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799f5-a73b-4ff1-8fe6-6344afeef39e" elementFormDefault="qualified">
    <xsd:import namespace="http://schemas.microsoft.com/office/2006/documentManagement/types"/>
    <xsd:import namespace="http://schemas.microsoft.com/office/infopath/2007/PartnerControls"/>
    <xsd:element name="Versi_x00f3_n_x0020_SIGC" ma:index="8" nillable="true" ma:displayName="Versión SGIC" ma:default="V01" ma:format="Dropdown" ma:internalName="Versi_x00f3_n_x0020_SIGC">
      <xsd:simpleType>
        <xsd:restriction base="dms:Choice">
          <xsd:enumeration value="V01"/>
          <xsd:enumeration value="V02"/>
          <xsd:enumeration value="V03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231a-f3f5-49be-87f6-e32b8ba66f8d" elementFormDefault="qualified">
    <xsd:import namespace="http://schemas.microsoft.com/office/2006/documentManagement/types"/>
    <xsd:import namespace="http://schemas.microsoft.com/office/infopath/2007/PartnerControls"/>
    <xsd:element name="Descripci_x00f3_n" ma:index="10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d22d-0ec8-451b-bcf0-279f33863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9e25231a-f3f5-49be-87f6-e32b8ba66f8d" xsi:nil="true"/>
    <Versi_x00f3_n_x0020_SIGC xmlns="064799f5-a73b-4ff1-8fe6-6344afeef39e">V01</Versi_x00f3_n_x0020_SIGC>
    <Fecha xmlns="064799f5-a73b-4ff1-8fe6-6344afeef39e" xsi:nil="true"/>
  </documentManagement>
</p:properties>
</file>

<file path=customXml/itemProps1.xml><?xml version="1.0" encoding="utf-8"?>
<ds:datastoreItem xmlns:ds="http://schemas.openxmlformats.org/officeDocument/2006/customXml" ds:itemID="{DEC3B987-F2A0-4091-98C7-48A77317F064}"/>
</file>

<file path=customXml/itemProps2.xml><?xml version="1.0" encoding="utf-8"?>
<ds:datastoreItem xmlns:ds="http://schemas.openxmlformats.org/officeDocument/2006/customXml" ds:itemID="{219B7BDA-50F9-42AD-8892-26D0FC589FD7}"/>
</file>

<file path=customXml/itemProps3.xml><?xml version="1.0" encoding="utf-8"?>
<ds:datastoreItem xmlns:ds="http://schemas.openxmlformats.org/officeDocument/2006/customXml" ds:itemID="{0E1E3684-6456-4263-A74E-EA23D5D2B8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Portada</vt:lpstr>
      <vt:lpstr>Preguntas</vt:lpstr>
      <vt:lpstr>Valoración ASIGNATURAS</vt:lpstr>
      <vt:lpstr>Valoración PROFESORADO</vt:lpstr>
      <vt:lpstr>'Valoración ASIGNATURAS'!Títulos_a_imprimir</vt:lpstr>
      <vt:lpstr>'Valoración PROFESORADO'!Títulos_a_imprimir</vt:lpstr>
    </vt:vector>
  </TitlesOfParts>
  <Company>Universidad de Cantabria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Área de Calidad</dc:creator>
  <cp:lastModifiedBy>gilp</cp:lastModifiedBy>
  <cp:lastPrinted>2016-09-09T11:21:48Z</cp:lastPrinted>
  <dcterms:created xsi:type="dcterms:W3CDTF">2010-07-21T09:27:48Z</dcterms:created>
  <dcterms:modified xsi:type="dcterms:W3CDTF">2017-03-03T10:02:10Z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0x0101001D9324B05E646B498A43B797328D218E</vt:lpwstr>
  </property>
</Properties>
</file>