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https://sharepoint.unican.es/sgic/Procedimientos/P3/REGISTROS-EVIDENCIAS/2018-2019/"/>
    </mc:Choice>
  </mc:AlternateContent>
  <bookViews>
    <workbookView xWindow="120" yWindow="525" windowWidth="18795" windowHeight="11340"/>
  </bookViews>
  <sheets>
    <sheet name="Portada" sheetId="7" r:id="rId1"/>
    <sheet name="Preguntas" sheetId="5" r:id="rId2"/>
    <sheet name="Valoración ASIGNATURAS" sheetId="9" r:id="rId3"/>
    <sheet name="Valoración PROFESORADO" sheetId="1" r:id="rId4"/>
  </sheets>
  <definedNames>
    <definedName name="_xlnm.Print_Titles" localSheetId="2">'Valoración ASIGNATURAS'!$A:$A</definedName>
    <definedName name="_xlnm.Print_Titles" localSheetId="3">'Valoración PROFESORADO'!$A:$A</definedName>
  </definedNames>
  <calcPr calcId="152511"/>
</workbook>
</file>

<file path=xl/calcChain.xml><?xml version="1.0" encoding="utf-8"?>
<calcChain xmlns="http://schemas.openxmlformats.org/spreadsheetml/2006/main">
  <c r="B40" i="1" l="1"/>
  <c r="B39" i="1"/>
  <c r="B38" i="1"/>
  <c r="B37" i="1"/>
  <c r="B36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" i="1"/>
  <c r="AB40" i="1"/>
  <c r="AB39" i="1"/>
  <c r="AB38" i="1"/>
  <c r="AB37" i="1"/>
  <c r="AB36" i="1"/>
  <c r="AC3" i="1"/>
  <c r="Y34" i="1"/>
  <c r="X36" i="1"/>
  <c r="X37" i="1"/>
  <c r="X38" i="1"/>
  <c r="X39" i="1"/>
  <c r="X40" i="1"/>
  <c r="Z40" i="1"/>
  <c r="Z39" i="1"/>
  <c r="Z38" i="1"/>
  <c r="Z37" i="1"/>
  <c r="Z36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" i="1"/>
  <c r="C40" i="1"/>
  <c r="Y40" i="1" s="1"/>
  <c r="C39" i="1"/>
  <c r="C38" i="1"/>
  <c r="C37" i="1"/>
  <c r="AC37" i="1" s="1"/>
  <c r="C36" i="1"/>
  <c r="Y36" i="1" s="1"/>
  <c r="F40" i="9"/>
  <c r="E40" i="9"/>
  <c r="F39" i="9"/>
  <c r="E39" i="9"/>
  <c r="F38" i="9"/>
  <c r="E38" i="9"/>
  <c r="F37" i="9"/>
  <c r="E37" i="9"/>
  <c r="F36" i="9"/>
  <c r="E36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" i="9"/>
  <c r="AB39" i="9"/>
  <c r="Z39" i="9"/>
  <c r="X39" i="9"/>
  <c r="C39" i="9"/>
  <c r="B39" i="9"/>
  <c r="B38" i="9"/>
  <c r="B37" i="9"/>
  <c r="B36" i="9"/>
  <c r="AB40" i="9"/>
  <c r="Z40" i="9"/>
  <c r="X40" i="9"/>
  <c r="AB38" i="9"/>
  <c r="AB37" i="9"/>
  <c r="AB36" i="9"/>
  <c r="C42" i="9"/>
  <c r="C40" i="9"/>
  <c r="C38" i="9"/>
  <c r="C37" i="9"/>
  <c r="C36" i="9"/>
  <c r="AC4" i="9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" i="9"/>
  <c r="AA4" i="9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" i="9"/>
  <c r="Y4" i="9"/>
  <c r="Y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" i="9"/>
  <c r="Y38" i="1" l="1"/>
  <c r="AA36" i="1"/>
  <c r="AA40" i="1"/>
  <c r="AA38" i="1"/>
  <c r="AC38" i="1"/>
  <c r="AC36" i="1"/>
  <c r="Y39" i="1"/>
  <c r="Y37" i="1"/>
  <c r="AA39" i="1"/>
  <c r="AC40" i="1"/>
  <c r="AC39" i="1"/>
  <c r="AA37" i="1"/>
  <c r="Y40" i="9"/>
  <c r="B42" i="9" l="1"/>
  <c r="B40" i="9"/>
  <c r="AB42" i="1" l="1"/>
  <c r="Z42" i="1"/>
  <c r="X42" i="1"/>
  <c r="D40" i="1" l="1"/>
  <c r="D39" i="1"/>
  <c r="D38" i="1"/>
  <c r="D37" i="1"/>
  <c r="D36" i="1"/>
  <c r="Z38" i="9" l="1"/>
  <c r="Z37" i="9"/>
  <c r="Z36" i="9"/>
  <c r="Y39" i="9"/>
  <c r="X38" i="9"/>
  <c r="Y38" i="9" s="1"/>
  <c r="X37" i="9"/>
  <c r="Y37" i="9" s="1"/>
  <c r="X36" i="9"/>
  <c r="Y36" i="9" s="1"/>
  <c r="D40" i="9" l="1"/>
  <c r="D39" i="9"/>
  <c r="D38" i="9"/>
  <c r="D37" i="9"/>
  <c r="AB42" i="9"/>
  <c r="Z42" i="9"/>
  <c r="X42" i="9"/>
  <c r="Y42" i="9" s="1"/>
  <c r="AC36" i="9" l="1"/>
  <c r="D36" i="9"/>
  <c r="AA36" i="9"/>
  <c r="F42" i="9"/>
  <c r="E42" i="9"/>
  <c r="V39" i="1" l="1"/>
  <c r="AC37" i="9"/>
  <c r="AC38" i="9"/>
  <c r="AC39" i="9"/>
  <c r="AC40" i="9"/>
  <c r="AA37" i="9"/>
  <c r="AA38" i="9"/>
  <c r="AA39" i="9"/>
  <c r="AA40" i="9"/>
  <c r="G36" i="9"/>
  <c r="G37" i="9"/>
  <c r="G38" i="9"/>
  <c r="G39" i="9"/>
  <c r="G40" i="9"/>
  <c r="G3" i="9" l="1"/>
  <c r="G42" i="9" l="1"/>
  <c r="AA42" i="9"/>
  <c r="AC42" i="9"/>
  <c r="D42" i="9"/>
  <c r="C42" i="1" l="1"/>
  <c r="B42" i="1"/>
  <c r="D42" i="1" l="1"/>
  <c r="Y42" i="1" l="1"/>
  <c r="AA42" i="1" l="1"/>
  <c r="AC42" i="1"/>
</calcChain>
</file>

<file path=xl/sharedStrings.xml><?xml version="1.0" encoding="utf-8"?>
<sst xmlns="http://schemas.openxmlformats.org/spreadsheetml/2006/main" count="165" uniqueCount="102">
  <si>
    <t>Más Bien En Desacuerdo</t>
  </si>
  <si>
    <t>Totalmente en Desacuerdo</t>
  </si>
  <si>
    <t>En Desacuerdo</t>
  </si>
  <si>
    <t>Más Bien De Acuerdo</t>
  </si>
  <si>
    <t>De Acuerdo</t>
  </si>
  <si>
    <t>Totalmente De Acuerdo</t>
  </si>
  <si>
    <t>PLAN</t>
  </si>
  <si>
    <t>Número total Unidades Evaluación</t>
  </si>
  <si>
    <t>Unidades Evaluadas</t>
  </si>
  <si>
    <t>% Unidades Evaluadas</t>
  </si>
  <si>
    <t>Num. Total Matriculados Evaluadas</t>
  </si>
  <si>
    <t>% Participación Total Evaluadas</t>
  </si>
  <si>
    <t>Media ITEM 1</t>
  </si>
  <si>
    <t>Media ITEM 2</t>
  </si>
  <si>
    <t>Media ITEM 3</t>
  </si>
  <si>
    <t>Media ITEM 4</t>
  </si>
  <si>
    <t>Media ITEM 5</t>
  </si>
  <si>
    <t>Media ITEM 6</t>
  </si>
  <si>
    <t>X&lt;=2,5</t>
  </si>
  <si>
    <t>2,5&lt;X&lt;=3,5</t>
  </si>
  <si>
    <t>3,5&lt;X</t>
  </si>
  <si>
    <t>Num. Total Encuestas Recibidas</t>
  </si>
  <si>
    <t>GRADO EN FISICA</t>
  </si>
  <si>
    <t>GRADO EN GEOGRAFIA Y ORDENACION DEL TERRITORIO</t>
  </si>
  <si>
    <t>GRADO EN HISTORIA</t>
  </si>
  <si>
    <t>GRADO EN MATEMATICAS</t>
  </si>
  <si>
    <t>GRADO EN MEDICINA</t>
  </si>
  <si>
    <t>LISTADO PREGUNTAS ENCUESTA</t>
  </si>
  <si>
    <t>Escala de valoración</t>
  </si>
  <si>
    <t>GRADO EN ADMINISTRACION Y DIRECCION DE EMPRESAS</t>
  </si>
  <si>
    <t>GRADO EN DERECHO</t>
  </si>
  <si>
    <t>GRADO EN ECONOMIA</t>
  </si>
  <si>
    <t>GRADO EN ENFERMERIA</t>
  </si>
  <si>
    <t>GRADO EN INGENIERIA CIVIL</t>
  </si>
  <si>
    <t>GRADO EN INGENIERIA DE LOS RECURSOS ENERGETICOS</t>
  </si>
  <si>
    <t>GRADO EN INGENIERIA DE LOS RECURSOS MINEROS</t>
  </si>
  <si>
    <t>GRADO EN INGENIERIA DE TECNOLOGIAS DE TELECOMUNICACION</t>
  </si>
  <si>
    <t>GRADO EN INGENIERIA ELECTRICA</t>
  </si>
  <si>
    <t>GRADO EN INGENIERIA EN ELECTRONICA INDUSTRIAL Y AUTOMATICA</t>
  </si>
  <si>
    <t>GRADO EN INGENIERIA EN TECNOLOGIAS INDUSTRIALES</t>
  </si>
  <si>
    <t>GRADO EN INGENIERIA INFORMATICA</t>
  </si>
  <si>
    <t>GRADO EN INGENIERIA MARINA</t>
  </si>
  <si>
    <t>GRADO EN INGENIERIA MARITIMA</t>
  </si>
  <si>
    <t>GRADO EN INGENIERIA MECANICA</t>
  </si>
  <si>
    <t>GRADO EN INGENIERIA NAUTICA Y TRANSPORTE MARITIMO</t>
  </si>
  <si>
    <t>GRADO EN INGENIERIA QUIMICA</t>
  </si>
  <si>
    <t>GRADO EN MAGISTERIO EN EDUCACION INFANTIL</t>
  </si>
  <si>
    <t>GRADO EN MAGISTERIO EN EDUCACION PRIMARIA</t>
  </si>
  <si>
    <t>GRADO EN RELACIONES LABORALES</t>
  </si>
  <si>
    <t>GRADO EN TURISMO</t>
  </si>
  <si>
    <t>MEDIA UC</t>
  </si>
  <si>
    <t>GRADO EN FISIOTERAPIA</t>
  </si>
  <si>
    <t>Unidades con media X</t>
  </si>
  <si>
    <t>GRADO EN LOGOPEDIA</t>
  </si>
  <si>
    <t>Media Global
2013-2014</t>
  </si>
  <si>
    <t>GRADO EN ESTUDIOS HISPANICOS</t>
  </si>
  <si>
    <t>POR RAMA DE CONOCIMIENTO:</t>
  </si>
  <si>
    <t>ARTES Y HUMANIDADES</t>
  </si>
  <si>
    <t>CIENCIAS</t>
  </si>
  <si>
    <t>CIENCIAS DE LA SALUD</t>
  </si>
  <si>
    <t>CIENCIAS SOCIALES Y JURIDICAS</t>
  </si>
  <si>
    <t>INGENIERÍA Y ARQUITECTURA</t>
  </si>
  <si>
    <t>UNIVERSIDAD DE CANTABRIA</t>
  </si>
  <si>
    <t>ENCUESTA DE OPINIÓN DE LOS ESTUDIANTES SOBRE LA ACTIVIDAD DOCENTE DEL PROFESORADO</t>
  </si>
  <si>
    <t xml:space="preserve">TABLA DE RESULTADOS </t>
  </si>
  <si>
    <t>TÍTULOS DE GRADO</t>
  </si>
  <si>
    <t>Media Global
2014-2015</t>
  </si>
  <si>
    <t>Desv
ITEM 1</t>
  </si>
  <si>
    <t>Desv
ITEM 2</t>
  </si>
  <si>
    <t>Desv
ITEM 3</t>
  </si>
  <si>
    <t>Desv
ITEM 4</t>
  </si>
  <si>
    <t>Desv
ITEM 5</t>
  </si>
  <si>
    <t>Desv
ITEM 6</t>
  </si>
  <si>
    <t>GRADOS MAGISTERIO EN ED. INFANTIL Y PRIMARIA</t>
  </si>
  <si>
    <t>VICERRECTORADO DE ORDENACIÓN ACADÉMICA Y PROFESORADO</t>
  </si>
  <si>
    <t>ENCUESTA DE OPINIÓN DE LOS ESTUDIANTES SOBRE LA ACTIVIDAD DOCENTE - ASIGNATURA</t>
  </si>
  <si>
    <t>Los materiales y la bibliografía recomendada son accesibles y de utilidad.</t>
  </si>
  <si>
    <t>La distribución de horas teóricas y prácticas de la asignatura es acertada.</t>
  </si>
  <si>
    <t>El esfuerzo necesario para aprobar es el adecuado.</t>
  </si>
  <si>
    <t>El profesorado de esta asignatura está bien coordinado.</t>
  </si>
  <si>
    <t>No se han producido solapamientos innecesarios con otras asignaturas.</t>
  </si>
  <si>
    <t>El sistema de evaluación es adecuado.</t>
  </si>
  <si>
    <t>El profesor explica con claridad.</t>
  </si>
  <si>
    <t>El profesor evalúa adecuadamente.</t>
  </si>
  <si>
    <t>El profesor es accesible y resuelve las dudas planteadas.</t>
  </si>
  <si>
    <t>El profesor cumple con el horario de clase.</t>
  </si>
  <si>
    <t>La asistencia a clase es de utilidad.</t>
  </si>
  <si>
    <t>El profesor puede considerarse un buen docente.</t>
  </si>
  <si>
    <t>¿Asistes regularmente a clase de este profesor?</t>
  </si>
  <si>
    <t>% que asiste regularmente a clase</t>
  </si>
  <si>
    <t>Media Global
2015-2016</t>
  </si>
  <si>
    <t>Número total Asignaturas</t>
  </si>
  <si>
    <t>Asignaturas Evaluadas</t>
  </si>
  <si>
    <t>% Asignaturas Evaluadas</t>
  </si>
  <si>
    <t>Asignaturas con media X</t>
  </si>
  <si>
    <t>GRADO EN GESTIÓN HOTELERA Y TURÍSTICA</t>
  </si>
  <si>
    <t>Media Global
2016-2017</t>
  </si>
  <si>
    <t>-</t>
  </si>
  <si>
    <t>Media Global
2017-2018</t>
  </si>
  <si>
    <t>GRADO EN CORNELL</t>
  </si>
  <si>
    <t>CURSO 2018-2019</t>
  </si>
  <si>
    <t>Media Global
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</si>
</sst>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2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16" fillId="0" borderId="0"/>
    <xf numFmtId="0" fontId="6" fillId="0" borderId="0"/>
    <xf numFmtId="0" fontId="6" fillId="0" borderId="0"/>
    <xf numFmtId="0" fontId="1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7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9" fontId="11" fillId="0" borderId="0" xfId="6" applyNumberFormat="1" applyFont="1" applyAlignment="1">
      <alignment horizontal="center" vertical="center"/>
    </xf>
    <xf numFmtId="10" fontId="11" fillId="0" borderId="0" xfId="6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0" fontId="14" fillId="0" borderId="0" xfId="6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5" applyFont="1" applyFill="1" applyBorder="1" applyAlignment="1">
      <alignment vertical="center" wrapText="1"/>
    </xf>
    <xf numFmtId="1" fontId="14" fillId="0" borderId="0" xfId="0" applyNumberFormat="1" applyFont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9" fontId="14" fillId="0" borderId="0" xfId="6" applyNumberFormat="1" applyFont="1" applyAlignment="1">
      <alignment horizontal="center" vertical="center"/>
    </xf>
    <xf numFmtId="2" fontId="13" fillId="0" borderId="1" xfId="5" applyNumberFormat="1" applyFont="1" applyFill="1" applyBorder="1" applyAlignment="1">
      <alignment horizontal="center" vertical="center" wrapText="1"/>
    </xf>
    <xf numFmtId="2" fontId="12" fillId="0" borderId="1" xfId="9" applyNumberFormat="1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0" xfId="9" applyFont="1" applyFill="1" applyBorder="1" applyAlignment="1">
      <alignment wrapText="1"/>
    </xf>
    <xf numFmtId="0" fontId="12" fillId="0" borderId="0" xfId="9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3" fillId="8" borderId="3" xfId="5" applyFont="1" applyFill="1" applyBorder="1" applyAlignment="1">
      <alignment vertical="center" wrapText="1"/>
    </xf>
    <xf numFmtId="0" fontId="13" fillId="9" borderId="3" xfId="5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6" borderId="2" xfId="3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10" fontId="14" fillId="4" borderId="2" xfId="0" applyNumberFormat="1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16" fillId="0" borderId="0" xfId="11" applyFont="1"/>
    <xf numFmtId="9" fontId="14" fillId="0" borderId="0" xfId="6" applyFont="1" applyAlignment="1">
      <alignment horizontal="center" vertical="center"/>
    </xf>
    <xf numFmtId="165" fontId="14" fillId="0" borderId="0" xfId="6" applyNumberFormat="1" applyFont="1" applyAlignment="1">
      <alignment horizontal="center" vertical="center"/>
    </xf>
    <xf numFmtId="2" fontId="13" fillId="0" borderId="1" xfId="9" applyNumberFormat="1" applyFont="1" applyFill="1" applyBorder="1" applyAlignment="1">
      <alignment horizontal="center" vertical="center" wrapText="1"/>
    </xf>
    <xf numFmtId="2" fontId="15" fillId="0" borderId="0" xfId="3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12" fillId="0" borderId="0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0" fontId="12" fillId="0" borderId="0" xfId="6" applyNumberFormat="1" applyFont="1" applyFill="1" applyBorder="1" applyAlignment="1">
      <alignment horizontal="center" vertical="center" wrapText="1"/>
    </xf>
    <xf numFmtId="2" fontId="12" fillId="0" borderId="0" xfId="3" applyNumberFormat="1" applyFont="1" applyFill="1" applyBorder="1" applyAlignment="1">
      <alignment horizontal="center" vertical="center" wrapText="1"/>
    </xf>
    <xf numFmtId="2" fontId="12" fillId="0" borderId="0" xfId="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165" fontId="11" fillId="0" borderId="0" xfId="6" applyNumberFormat="1" applyFont="1" applyAlignment="1" applyProtection="1">
      <alignment horizontal="center" vertical="center"/>
      <protection locked="0"/>
    </xf>
    <xf numFmtId="165" fontId="14" fillId="0" borderId="0" xfId="6" applyNumberFormat="1" applyFont="1" applyAlignment="1" applyProtection="1">
      <alignment horizontal="center" vertical="center"/>
      <protection locked="0"/>
    </xf>
    <xf numFmtId="165" fontId="11" fillId="0" borderId="0" xfId="6" applyNumberFormat="1" applyFont="1" applyAlignment="1">
      <alignment horizontal="center" vertical="center"/>
    </xf>
    <xf numFmtId="0" fontId="20" fillId="0" borderId="0" xfId="11" applyFont="1" applyAlignment="1">
      <alignment horizontal="center"/>
    </xf>
    <xf numFmtId="0" fontId="18" fillId="0" borderId="0" xfId="11" applyFont="1" applyAlignment="1">
      <alignment horizontal="center"/>
    </xf>
    <xf numFmtId="0" fontId="19" fillId="0" borderId="9" xfId="11" applyFont="1" applyBorder="1" applyAlignment="1">
      <alignment horizontal="center" vertical="distributed"/>
    </xf>
    <xf numFmtId="0" fontId="19" fillId="0" borderId="10" xfId="11" applyFont="1" applyBorder="1" applyAlignment="1">
      <alignment horizontal="center" vertical="distributed"/>
    </xf>
    <xf numFmtId="0" fontId="19" fillId="0" borderId="11" xfId="11" applyFont="1" applyBorder="1" applyAlignment="1">
      <alignment horizontal="center" vertical="distributed"/>
    </xf>
    <xf numFmtId="0" fontId="19" fillId="0" borderId="12" xfId="11" applyFont="1" applyBorder="1" applyAlignment="1">
      <alignment horizontal="center" vertical="distributed"/>
    </xf>
    <xf numFmtId="0" fontId="19" fillId="0" borderId="0" xfId="11" applyFont="1" applyBorder="1" applyAlignment="1">
      <alignment horizontal="center" vertical="distributed"/>
    </xf>
    <xf numFmtId="0" fontId="19" fillId="0" borderId="13" xfId="11" applyFont="1" applyBorder="1" applyAlignment="1">
      <alignment horizontal="center" vertical="distributed"/>
    </xf>
    <xf numFmtId="0" fontId="19" fillId="0" borderId="14" xfId="11" applyFont="1" applyBorder="1" applyAlignment="1">
      <alignment horizontal="center" vertical="distributed"/>
    </xf>
    <xf numFmtId="0" fontId="19" fillId="0" borderId="15" xfId="11" applyFont="1" applyBorder="1" applyAlignment="1">
      <alignment horizontal="center" vertical="distributed"/>
    </xf>
    <xf numFmtId="0" fontId="19" fillId="0" borderId="16" xfId="11" applyFont="1" applyBorder="1" applyAlignment="1">
      <alignment horizontal="center" vertical="distributed"/>
    </xf>
    <xf numFmtId="0" fontId="20" fillId="0" borderId="0" xfId="11" applyFont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/>
    </xf>
    <xf numFmtId="0" fontId="14" fillId="7" borderId="7" xfId="0" applyNumberFormat="1" applyFont="1" applyFill="1" applyBorder="1" applyAlignment="1">
      <alignment horizontal="center" vertical="center" wrapText="1"/>
    </xf>
    <xf numFmtId="0" fontId="14" fillId="7" borderId="8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3" xfId="2"/>
    <cellStyle name="Normal 3 2" xfId="11"/>
    <cellStyle name="Normal 4" xfId="8"/>
    <cellStyle name="Normal 5" xfId="10"/>
    <cellStyle name="Normal 6" xfId="12"/>
    <cellStyle name="Normal 7" xfId="13"/>
    <cellStyle name="Normal_Hoja1" xfId="3"/>
    <cellStyle name="Normal_Hoja1 2" xfId="9"/>
    <cellStyle name="Normal_Hoja1_1" xfId="4"/>
    <cellStyle name="Normal_Hoja1_Valoración general" xfId="5"/>
    <cellStyle name="Porcentaje" xfId="6" builtinId="5"/>
    <cellStyle name="Porcentual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6" sqref="B16:J16"/>
    </sheetView>
  </sheetViews>
  <sheetFormatPr baseColWidth="10" defaultRowHeight="12.75" x14ac:dyDescent="0.2"/>
  <sheetData>
    <row r="1" spans="1:10" ht="15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" x14ac:dyDescent="0.25">
      <c r="A2" s="35"/>
      <c r="B2" s="35"/>
      <c r="C2" s="58" t="s">
        <v>74</v>
      </c>
      <c r="D2" s="58"/>
      <c r="E2" s="58"/>
      <c r="F2" s="58"/>
      <c r="G2" s="58"/>
      <c r="H2" s="58"/>
      <c r="I2" s="58"/>
      <c r="J2" s="35"/>
    </row>
    <row r="3" spans="1:10" ht="15" x14ac:dyDescent="0.25">
      <c r="A3" s="35"/>
      <c r="B3" s="35"/>
      <c r="C3" s="58" t="s">
        <v>62</v>
      </c>
      <c r="D3" s="58"/>
      <c r="E3" s="58"/>
      <c r="F3" s="58"/>
      <c r="G3" s="58"/>
      <c r="H3" s="58"/>
      <c r="I3" s="58"/>
      <c r="J3" s="35"/>
    </row>
    <row r="4" spans="1:10" ht="1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1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5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ht="1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5.75" thickBot="1" x14ac:dyDescent="0.3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15" x14ac:dyDescent="0.25">
      <c r="A10" s="35"/>
      <c r="B10" s="59" t="s">
        <v>63</v>
      </c>
      <c r="C10" s="60"/>
      <c r="D10" s="60"/>
      <c r="E10" s="60"/>
      <c r="F10" s="60"/>
      <c r="G10" s="60"/>
      <c r="H10" s="60"/>
      <c r="I10" s="60"/>
      <c r="J10" s="61"/>
    </row>
    <row r="11" spans="1:10" ht="15" x14ac:dyDescent="0.25">
      <c r="A11" s="35"/>
      <c r="B11" s="62"/>
      <c r="C11" s="63"/>
      <c r="D11" s="63"/>
      <c r="E11" s="63"/>
      <c r="F11" s="63"/>
      <c r="G11" s="63"/>
      <c r="H11" s="63"/>
      <c r="I11" s="63"/>
      <c r="J11" s="64"/>
    </row>
    <row r="12" spans="1:10" ht="15.75" thickBot="1" x14ac:dyDescent="0.3">
      <c r="A12" s="35"/>
      <c r="B12" s="65"/>
      <c r="C12" s="66"/>
      <c r="D12" s="66"/>
      <c r="E12" s="66"/>
      <c r="F12" s="66"/>
      <c r="G12" s="66"/>
      <c r="H12" s="66"/>
      <c r="I12" s="66"/>
      <c r="J12" s="67"/>
    </row>
    <row r="13" spans="1:10" ht="15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5.75" x14ac:dyDescent="0.25">
      <c r="A14" s="35"/>
      <c r="B14" s="57" t="s">
        <v>64</v>
      </c>
      <c r="C14" s="57"/>
      <c r="D14" s="57"/>
      <c r="E14" s="57"/>
      <c r="F14" s="57"/>
      <c r="G14" s="57"/>
      <c r="H14" s="57"/>
      <c r="I14" s="57"/>
      <c r="J14" s="57"/>
    </row>
    <row r="15" spans="1:10" ht="15.75" x14ac:dyDescent="0.25">
      <c r="A15" s="35"/>
      <c r="B15" s="68" t="s">
        <v>65</v>
      </c>
      <c r="C15" s="68"/>
      <c r="D15" s="68"/>
      <c r="E15" s="68"/>
      <c r="F15" s="68"/>
      <c r="G15" s="68"/>
      <c r="H15" s="68"/>
      <c r="I15" s="68"/>
      <c r="J15" s="68"/>
    </row>
    <row r="16" spans="1:10" ht="15.75" x14ac:dyDescent="0.25">
      <c r="A16" s="35"/>
      <c r="B16" s="57" t="s">
        <v>100</v>
      </c>
      <c r="C16" s="57"/>
      <c r="D16" s="57"/>
      <c r="E16" s="57"/>
      <c r="F16" s="57"/>
      <c r="G16" s="57"/>
      <c r="H16" s="57"/>
      <c r="I16" s="57"/>
      <c r="J16" s="57"/>
    </row>
    <row r="17" spans="1:10" ht="15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5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5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C11" sqref="C11:I11"/>
    </sheetView>
  </sheetViews>
  <sheetFormatPr baseColWidth="10" defaultRowHeight="12.75" x14ac:dyDescent="0.2"/>
  <cols>
    <col min="1" max="1" width="7" style="2" customWidth="1"/>
    <col min="2" max="2" width="11.85546875" style="2" customWidth="1"/>
    <col min="3" max="3" width="6.140625" style="2" customWidth="1"/>
    <col min="4" max="4" width="27.5703125" style="2" customWidth="1"/>
    <col min="5" max="5" width="7.42578125" style="2" customWidth="1"/>
    <col min="6" max="6" width="16.5703125" style="2" customWidth="1"/>
    <col min="7" max="7" width="6.140625" style="2" customWidth="1"/>
    <col min="8" max="8" width="35.42578125" style="2" customWidth="1"/>
    <col min="9" max="16384" width="11.42578125" style="2"/>
  </cols>
  <sheetData>
    <row r="1" spans="1:9" ht="30.75" customHeight="1" x14ac:dyDescent="0.2">
      <c r="A1" s="1"/>
      <c r="B1" s="1"/>
      <c r="C1" s="74" t="s">
        <v>27</v>
      </c>
      <c r="D1" s="74"/>
      <c r="E1" s="74"/>
      <c r="F1" s="74"/>
      <c r="G1" s="74"/>
      <c r="H1" s="74"/>
      <c r="I1" s="74"/>
    </row>
    <row r="2" spans="1:9" ht="25.5" customHeight="1" x14ac:dyDescent="0.2">
      <c r="A2" s="40"/>
      <c r="B2" s="41"/>
      <c r="C2" s="75" t="s">
        <v>75</v>
      </c>
      <c r="D2" s="76"/>
      <c r="E2" s="76"/>
      <c r="F2" s="76"/>
      <c r="G2" s="76"/>
      <c r="H2" s="76"/>
      <c r="I2" s="77"/>
    </row>
    <row r="3" spans="1:9" ht="25.5" customHeight="1" x14ac:dyDescent="0.2">
      <c r="A3" s="40"/>
      <c r="B3" s="42">
        <v>1</v>
      </c>
      <c r="C3" s="69" t="s">
        <v>76</v>
      </c>
      <c r="D3" s="70"/>
      <c r="E3" s="70"/>
      <c r="F3" s="70"/>
      <c r="G3" s="70"/>
      <c r="H3" s="70"/>
      <c r="I3" s="71"/>
    </row>
    <row r="4" spans="1:9" ht="25.5" customHeight="1" x14ac:dyDescent="0.2">
      <c r="A4" s="40"/>
      <c r="B4" s="42">
        <v>2</v>
      </c>
      <c r="C4" s="69" t="s">
        <v>77</v>
      </c>
      <c r="D4" s="70"/>
      <c r="E4" s="70"/>
      <c r="F4" s="70"/>
      <c r="G4" s="70"/>
      <c r="H4" s="70"/>
      <c r="I4" s="71"/>
    </row>
    <row r="5" spans="1:9" ht="24" customHeight="1" x14ac:dyDescent="0.2">
      <c r="A5" s="40"/>
      <c r="B5" s="42">
        <v>3</v>
      </c>
      <c r="C5" s="69" t="s">
        <v>78</v>
      </c>
      <c r="D5" s="70"/>
      <c r="E5" s="70"/>
      <c r="F5" s="70"/>
      <c r="G5" s="70"/>
      <c r="H5" s="70"/>
      <c r="I5" s="71"/>
    </row>
    <row r="6" spans="1:9" ht="24.75" customHeight="1" x14ac:dyDescent="0.2">
      <c r="A6" s="40"/>
      <c r="B6" s="42">
        <v>4</v>
      </c>
      <c r="C6" s="69" t="s">
        <v>79</v>
      </c>
      <c r="D6" s="70"/>
      <c r="E6" s="70"/>
      <c r="F6" s="70"/>
      <c r="G6" s="70"/>
      <c r="H6" s="70"/>
      <c r="I6" s="71"/>
    </row>
    <row r="7" spans="1:9" ht="24.75" customHeight="1" x14ac:dyDescent="0.2">
      <c r="A7" s="40"/>
      <c r="B7" s="42">
        <v>5</v>
      </c>
      <c r="C7" s="69" t="s">
        <v>80</v>
      </c>
      <c r="D7" s="70"/>
      <c r="E7" s="70"/>
      <c r="F7" s="70"/>
      <c r="G7" s="70"/>
      <c r="H7" s="70"/>
      <c r="I7" s="71"/>
    </row>
    <row r="8" spans="1:9" ht="23.25" customHeight="1" x14ac:dyDescent="0.2">
      <c r="A8" s="40"/>
      <c r="B8" s="42">
        <v>6</v>
      </c>
      <c r="C8" s="69" t="s">
        <v>81</v>
      </c>
      <c r="D8" s="70"/>
      <c r="E8" s="70"/>
      <c r="F8" s="70"/>
      <c r="G8" s="70"/>
      <c r="H8" s="70"/>
      <c r="I8" s="71"/>
    </row>
    <row r="9" spans="1:9" ht="25.5" customHeight="1" x14ac:dyDescent="0.2">
      <c r="A9" s="40"/>
      <c r="B9" s="41"/>
      <c r="C9" s="78"/>
      <c r="D9" s="73"/>
      <c r="E9" s="73"/>
      <c r="F9" s="73"/>
      <c r="G9" s="73"/>
      <c r="H9" s="73"/>
      <c r="I9" s="79"/>
    </row>
    <row r="10" spans="1:9" ht="26.25" customHeight="1" x14ac:dyDescent="0.2">
      <c r="A10" s="40"/>
      <c r="B10" s="41"/>
      <c r="C10" s="80" t="s">
        <v>63</v>
      </c>
      <c r="D10" s="81"/>
      <c r="E10" s="81"/>
      <c r="F10" s="81"/>
      <c r="G10" s="81"/>
      <c r="H10" s="81"/>
      <c r="I10" s="82"/>
    </row>
    <row r="11" spans="1:9" ht="25.5" customHeight="1" x14ac:dyDescent="0.2">
      <c r="A11" s="40"/>
      <c r="B11" s="41"/>
      <c r="C11" s="72" t="s">
        <v>88</v>
      </c>
      <c r="D11" s="73"/>
      <c r="E11" s="73"/>
      <c r="F11" s="73"/>
      <c r="G11" s="73"/>
      <c r="H11" s="73"/>
      <c r="I11" s="73"/>
    </row>
    <row r="12" spans="1:9" ht="24.75" customHeight="1" x14ac:dyDescent="0.2">
      <c r="A12" s="40"/>
      <c r="B12" s="42">
        <v>1</v>
      </c>
      <c r="C12" s="69" t="s">
        <v>82</v>
      </c>
      <c r="D12" s="70"/>
      <c r="E12" s="70"/>
      <c r="F12" s="70"/>
      <c r="G12" s="70"/>
      <c r="H12" s="70"/>
      <c r="I12" s="71"/>
    </row>
    <row r="13" spans="1:9" ht="25.5" customHeight="1" x14ac:dyDescent="0.2">
      <c r="A13" s="40"/>
      <c r="B13" s="42">
        <v>2</v>
      </c>
      <c r="C13" s="69" t="s">
        <v>83</v>
      </c>
      <c r="D13" s="70"/>
      <c r="E13" s="70"/>
      <c r="F13" s="70"/>
      <c r="G13" s="70"/>
      <c r="H13" s="70"/>
      <c r="I13" s="71"/>
    </row>
    <row r="14" spans="1:9" ht="25.5" customHeight="1" x14ac:dyDescent="0.2">
      <c r="A14" s="40"/>
      <c r="B14" s="42">
        <v>3</v>
      </c>
      <c r="C14" s="69" t="s">
        <v>84</v>
      </c>
      <c r="D14" s="70"/>
      <c r="E14" s="70"/>
      <c r="F14" s="70"/>
      <c r="G14" s="70"/>
      <c r="H14" s="70"/>
      <c r="I14" s="71"/>
    </row>
    <row r="15" spans="1:9" ht="26.25" customHeight="1" x14ac:dyDescent="0.2">
      <c r="A15" s="40"/>
      <c r="B15" s="42">
        <v>4</v>
      </c>
      <c r="C15" s="69" t="s">
        <v>85</v>
      </c>
      <c r="D15" s="70"/>
      <c r="E15" s="70"/>
      <c r="F15" s="70"/>
      <c r="G15" s="70"/>
      <c r="H15" s="70"/>
      <c r="I15" s="71"/>
    </row>
    <row r="16" spans="1:9" ht="25.5" customHeight="1" x14ac:dyDescent="0.2">
      <c r="A16" s="40"/>
      <c r="B16" s="42">
        <v>5</v>
      </c>
      <c r="C16" s="69" t="s">
        <v>86</v>
      </c>
      <c r="D16" s="70"/>
      <c r="E16" s="70"/>
      <c r="F16" s="70"/>
      <c r="G16" s="70"/>
      <c r="H16" s="70"/>
      <c r="I16" s="71"/>
    </row>
    <row r="17" spans="1:9" ht="25.5" customHeight="1" x14ac:dyDescent="0.2">
      <c r="A17" s="40"/>
      <c r="B17" s="42">
        <v>6</v>
      </c>
      <c r="C17" s="69" t="s">
        <v>87</v>
      </c>
      <c r="D17" s="70"/>
      <c r="E17" s="70"/>
      <c r="F17" s="70"/>
      <c r="G17" s="70"/>
      <c r="H17" s="70"/>
      <c r="I17" s="71"/>
    </row>
    <row r="18" spans="1:9" ht="25.5" customHeight="1" x14ac:dyDescent="0.2">
      <c r="A18" s="40"/>
      <c r="B18" s="41"/>
      <c r="C18" s="86"/>
      <c r="D18" s="87"/>
      <c r="E18" s="87"/>
      <c r="F18" s="87"/>
      <c r="G18" s="87"/>
      <c r="H18" s="87"/>
      <c r="I18" s="88"/>
    </row>
    <row r="19" spans="1:9" ht="18.75" customHeight="1" x14ac:dyDescent="0.2">
      <c r="A19" s="85"/>
      <c r="B19" s="85"/>
      <c r="C19" s="85"/>
      <c r="D19" s="85"/>
      <c r="E19" s="85"/>
      <c r="F19" s="85"/>
      <c r="G19" s="85"/>
      <c r="H19" s="85"/>
      <c r="I19" s="85"/>
    </row>
    <row r="20" spans="1:9" ht="25.5" x14ac:dyDescent="0.2">
      <c r="A20" s="83" t="s">
        <v>28</v>
      </c>
      <c r="B20" s="84"/>
      <c r="C20" s="4">
        <v>0</v>
      </c>
      <c r="D20" s="5" t="s">
        <v>1</v>
      </c>
      <c r="E20" s="4">
        <v>2</v>
      </c>
      <c r="F20" s="5" t="s">
        <v>0</v>
      </c>
      <c r="G20" s="4">
        <v>4</v>
      </c>
      <c r="H20" s="5" t="s">
        <v>4</v>
      </c>
      <c r="I20" s="3"/>
    </row>
    <row r="21" spans="1:9" ht="25.5" x14ac:dyDescent="0.2">
      <c r="A21" s="6"/>
      <c r="B21" s="6"/>
      <c r="C21" s="4">
        <v>1</v>
      </c>
      <c r="D21" s="5" t="s">
        <v>2</v>
      </c>
      <c r="E21" s="4">
        <v>3</v>
      </c>
      <c r="F21" s="5" t="s">
        <v>3</v>
      </c>
      <c r="G21" s="4">
        <v>5</v>
      </c>
      <c r="H21" s="5" t="s">
        <v>5</v>
      </c>
      <c r="I21" s="3"/>
    </row>
    <row r="22" spans="1:9" x14ac:dyDescent="0.2">
      <c r="A22" s="3"/>
      <c r="B22" s="3"/>
      <c r="C22" s="3"/>
      <c r="D22" s="3"/>
      <c r="E22" s="3"/>
      <c r="F22" s="3"/>
      <c r="G22" s="3"/>
      <c r="H22" s="3"/>
      <c r="I22" s="3"/>
    </row>
  </sheetData>
  <mergeCells count="20">
    <mergeCell ref="C14:I14"/>
    <mergeCell ref="C15:I15"/>
    <mergeCell ref="A20:B20"/>
    <mergeCell ref="A19:I19"/>
    <mergeCell ref="C13:I13"/>
    <mergeCell ref="C18:I18"/>
    <mergeCell ref="C17:I17"/>
    <mergeCell ref="C16:I16"/>
    <mergeCell ref="C12:I12"/>
    <mergeCell ref="C11:I11"/>
    <mergeCell ref="C1:I1"/>
    <mergeCell ref="C2:I2"/>
    <mergeCell ref="C3:I3"/>
    <mergeCell ref="C4:I4"/>
    <mergeCell ref="C7:I7"/>
    <mergeCell ref="C5:I5"/>
    <mergeCell ref="C6:I6"/>
    <mergeCell ref="C9:I9"/>
    <mergeCell ref="C8:I8"/>
    <mergeCell ref="C10:I10"/>
  </mergeCells>
  <phoneticPr fontId="9" type="noConversion"/>
  <pageMargins left="0.74803149606299213" right="0.74803149606299213" top="1.1770833333333333" bottom="0.98425196850393704" header="0" footer="0"/>
  <pageSetup paperSize="9" orientation="landscape" r:id="rId1"/>
  <headerFooter alignWithMargins="0">
    <oddHeader>&amp;L&amp;G&amp;CVICERRECTORADO DE CALIDAD E
INNOVACIÓN EDUCATIVA&amp;R&amp;G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zoomScaleNormal="100" workbookViewId="0">
      <pane xSplit="1" topLeftCell="F1" activePane="topRight" state="frozen"/>
      <selection pane="topRight" activeCell="AE49" sqref="AE49"/>
    </sheetView>
  </sheetViews>
  <sheetFormatPr baseColWidth="10" defaultRowHeight="12" x14ac:dyDescent="0.2"/>
  <cols>
    <col min="1" max="1" width="31.140625" style="9" customWidth="1"/>
    <col min="2" max="2" width="11.42578125" style="13" customWidth="1"/>
    <col min="3" max="3" width="11.7109375" style="13" customWidth="1"/>
    <col min="4" max="4" width="11.42578125" style="13" customWidth="1"/>
    <col min="5" max="5" width="13.28515625" style="13" customWidth="1"/>
    <col min="6" max="6" width="11.42578125" style="13" customWidth="1"/>
    <col min="7" max="7" width="13.28515625" style="13" customWidth="1"/>
    <col min="8" max="13" width="7.85546875" style="9" customWidth="1"/>
    <col min="14" max="15" width="7.140625" style="9" customWidth="1"/>
    <col min="16" max="19" width="7.42578125" style="9" customWidth="1"/>
    <col min="20" max="21" width="11.5703125" style="9" customWidth="1"/>
    <col min="22" max="23" width="11.28515625" style="9" customWidth="1"/>
    <col min="24" max="24" width="5.28515625" style="13" customWidth="1"/>
    <col min="25" max="25" width="8.28515625" style="9" customWidth="1"/>
    <col min="26" max="26" width="4.5703125" style="9" customWidth="1"/>
    <col min="27" max="27" width="7.5703125" style="9" customWidth="1"/>
    <col min="28" max="28" width="5.28515625" style="9" customWidth="1"/>
    <col min="29" max="29" width="9.28515625" style="9" customWidth="1"/>
    <col min="30" max="16384" width="11.42578125" style="9"/>
  </cols>
  <sheetData>
    <row r="1" spans="1:32" s="12" customFormat="1" ht="12.75" customHeight="1" x14ac:dyDescent="0.2">
      <c r="B1" s="10"/>
      <c r="C1" s="10"/>
      <c r="D1" s="10"/>
      <c r="E1" s="2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89" t="s">
        <v>94</v>
      </c>
      <c r="Y1" s="89"/>
      <c r="Z1" s="89"/>
      <c r="AA1" s="89"/>
      <c r="AB1" s="89"/>
      <c r="AC1" s="89"/>
    </row>
    <row r="2" spans="1:32" s="12" customFormat="1" ht="48" x14ac:dyDescent="0.2">
      <c r="A2" s="30" t="s">
        <v>6</v>
      </c>
      <c r="B2" s="30" t="s">
        <v>91</v>
      </c>
      <c r="C2" s="31" t="s">
        <v>92</v>
      </c>
      <c r="D2" s="32" t="s">
        <v>93</v>
      </c>
      <c r="E2" s="31" t="s">
        <v>10</v>
      </c>
      <c r="F2" s="31" t="s">
        <v>21</v>
      </c>
      <c r="G2" s="32" t="s">
        <v>11</v>
      </c>
      <c r="H2" s="33" t="s">
        <v>12</v>
      </c>
      <c r="I2" s="33" t="s">
        <v>67</v>
      </c>
      <c r="J2" s="33" t="s">
        <v>13</v>
      </c>
      <c r="K2" s="33" t="s">
        <v>68</v>
      </c>
      <c r="L2" s="33" t="s">
        <v>14</v>
      </c>
      <c r="M2" s="33" t="s">
        <v>69</v>
      </c>
      <c r="N2" s="33" t="s">
        <v>15</v>
      </c>
      <c r="O2" s="33" t="s">
        <v>70</v>
      </c>
      <c r="P2" s="33" t="s">
        <v>16</v>
      </c>
      <c r="Q2" s="33" t="s">
        <v>71</v>
      </c>
      <c r="R2" s="33" t="s">
        <v>17</v>
      </c>
      <c r="S2" s="33" t="s">
        <v>72</v>
      </c>
      <c r="T2" s="34" t="s">
        <v>101</v>
      </c>
      <c r="U2" s="34" t="s">
        <v>98</v>
      </c>
      <c r="V2" s="34" t="s">
        <v>96</v>
      </c>
      <c r="W2" s="34" t="s">
        <v>90</v>
      </c>
      <c r="X2" s="90" t="s">
        <v>18</v>
      </c>
      <c r="Y2" s="91"/>
      <c r="Z2" s="90" t="s">
        <v>19</v>
      </c>
      <c r="AA2" s="91"/>
      <c r="AB2" s="90" t="s">
        <v>20</v>
      </c>
      <c r="AC2" s="91"/>
      <c r="AE2" s="9"/>
      <c r="AF2" s="9"/>
    </row>
    <row r="3" spans="1:32" ht="24" x14ac:dyDescent="0.2">
      <c r="A3" s="14" t="s">
        <v>29</v>
      </c>
      <c r="B3" s="13">
        <v>53</v>
      </c>
      <c r="C3" s="13">
        <v>51</v>
      </c>
      <c r="D3" s="7">
        <f>C3/B3</f>
        <v>0.96226415094339623</v>
      </c>
      <c r="E3" s="16">
        <v>7887</v>
      </c>
      <c r="F3" s="16">
        <v>1313</v>
      </c>
      <c r="G3" s="8">
        <f t="shared" ref="G3:G34" si="0">F3/E3</f>
        <v>0.16647648028401166</v>
      </c>
      <c r="H3" s="19">
        <v>3.6658914728682173</v>
      </c>
      <c r="I3" s="19">
        <v>1.4672528926712443</v>
      </c>
      <c r="J3" s="19">
        <v>3.8052550231839257</v>
      </c>
      <c r="K3" s="19">
        <v>1.3974134392024748</v>
      </c>
      <c r="L3" s="19">
        <v>3.5950920245398774</v>
      </c>
      <c r="M3" s="19">
        <v>1.4846899898784671</v>
      </c>
      <c r="N3" s="19">
        <v>3.6671949286846277</v>
      </c>
      <c r="O3" s="19">
        <v>1.6039755007037004</v>
      </c>
      <c r="P3" s="19">
        <v>4.0398009950248754</v>
      </c>
      <c r="Q3" s="19">
        <v>1.5167363828200215</v>
      </c>
      <c r="R3" s="19">
        <v>3.6452362509682419</v>
      </c>
      <c r="S3" s="19">
        <v>1.561036776067507</v>
      </c>
      <c r="T3" s="19">
        <v>3.7364117825449608</v>
      </c>
      <c r="U3" s="19">
        <v>3.5169746463697424</v>
      </c>
      <c r="V3" s="19">
        <v>3.4903325824430582</v>
      </c>
      <c r="W3" s="19">
        <v>3.3533608580207872</v>
      </c>
      <c r="X3" s="13">
        <v>1</v>
      </c>
      <c r="Y3" s="54">
        <f>X3/C3</f>
        <v>1.9607843137254902E-2</v>
      </c>
      <c r="Z3" s="13">
        <v>14</v>
      </c>
      <c r="AA3" s="56">
        <f>Z3/C3</f>
        <v>0.27450980392156865</v>
      </c>
      <c r="AB3" s="13">
        <v>36</v>
      </c>
      <c r="AC3" s="56">
        <f>AB3/C3</f>
        <v>0.70588235294117652</v>
      </c>
      <c r="AD3" s="44"/>
    </row>
    <row r="4" spans="1:32" x14ac:dyDescent="0.2">
      <c r="A4" s="14" t="s">
        <v>99</v>
      </c>
      <c r="B4" s="13">
        <v>23</v>
      </c>
      <c r="C4" s="13">
        <v>7</v>
      </c>
      <c r="D4" s="7">
        <f t="shared" ref="D4:D34" si="1">C4/B4</f>
        <v>0.30434782608695654</v>
      </c>
      <c r="E4" s="16">
        <v>77</v>
      </c>
      <c r="F4" s="16">
        <v>25</v>
      </c>
      <c r="G4" s="8">
        <f t="shared" si="0"/>
        <v>0.32467532467532467</v>
      </c>
      <c r="H4" s="19">
        <v>3.2608695652173911</v>
      </c>
      <c r="I4" s="19">
        <v>1.1761799222424119</v>
      </c>
      <c r="J4" s="19">
        <v>3.8695652173913042</v>
      </c>
      <c r="K4" s="19">
        <v>1.1403487435504092</v>
      </c>
      <c r="L4" s="19">
        <v>3.9583333333333335</v>
      </c>
      <c r="M4" s="19">
        <v>0.90789611868255049</v>
      </c>
      <c r="N4" s="19">
        <v>3.8333333333333335</v>
      </c>
      <c r="O4" s="19">
        <v>1.3405601251996724</v>
      </c>
      <c r="P4" s="19">
        <v>4.5</v>
      </c>
      <c r="Q4" s="19">
        <v>0.88465173692938281</v>
      </c>
      <c r="R4" s="19">
        <v>3.875</v>
      </c>
      <c r="S4" s="19">
        <v>1.2618998788920721</v>
      </c>
      <c r="T4" s="19">
        <v>3.8828502415458939</v>
      </c>
      <c r="U4" s="19">
        <v>4.2733785822021115</v>
      </c>
      <c r="V4" s="19"/>
      <c r="W4" s="19"/>
      <c r="X4" s="13">
        <v>0</v>
      </c>
      <c r="Y4" s="54">
        <f t="shared" ref="Y4:Y42" si="2">X4/C4</f>
        <v>0</v>
      </c>
      <c r="Z4" s="13">
        <v>2</v>
      </c>
      <c r="AA4" s="56">
        <f t="shared" ref="AA4:AA34" si="3">Z4/C4</f>
        <v>0.2857142857142857</v>
      </c>
      <c r="AB4" s="13">
        <v>5</v>
      </c>
      <c r="AC4" s="56">
        <f t="shared" ref="AC4:AC34" si="4">AB4/C4</f>
        <v>0.7142857142857143</v>
      </c>
      <c r="AD4" s="44"/>
    </row>
    <row r="5" spans="1:32" x14ac:dyDescent="0.2">
      <c r="A5" s="14" t="s">
        <v>30</v>
      </c>
      <c r="B5" s="13">
        <v>48</v>
      </c>
      <c r="C5" s="13">
        <v>44</v>
      </c>
      <c r="D5" s="7">
        <f t="shared" si="1"/>
        <v>0.91666666666666663</v>
      </c>
      <c r="E5" s="16">
        <v>5622</v>
      </c>
      <c r="F5" s="16">
        <v>1077</v>
      </c>
      <c r="G5" s="8">
        <f t="shared" si="0"/>
        <v>0.19156883671291355</v>
      </c>
      <c r="H5" s="19">
        <v>3.6462715105162524</v>
      </c>
      <c r="I5" s="19">
        <v>1.4374087726878575</v>
      </c>
      <c r="J5" s="19">
        <v>3.5942857142857143</v>
      </c>
      <c r="K5" s="19">
        <v>1.511684933671666</v>
      </c>
      <c r="L5" s="19">
        <v>3.342857142857143</v>
      </c>
      <c r="M5" s="19">
        <v>1.5708775481490496</v>
      </c>
      <c r="N5" s="19">
        <v>3.7173076923076924</v>
      </c>
      <c r="O5" s="19">
        <v>1.501647623036569</v>
      </c>
      <c r="P5" s="19">
        <v>3.9271255060728745</v>
      </c>
      <c r="Q5" s="19">
        <v>1.4761710912408645</v>
      </c>
      <c r="R5" s="19">
        <v>3.4011352885525072</v>
      </c>
      <c r="S5" s="19">
        <v>1.6399136842277868</v>
      </c>
      <c r="T5" s="19">
        <v>3.6048304757653642</v>
      </c>
      <c r="U5" s="19">
        <v>3.291372646122626</v>
      </c>
      <c r="V5" s="19">
        <v>3.5207050048346447</v>
      </c>
      <c r="W5" s="19">
        <v>3.3568874756389757</v>
      </c>
      <c r="X5" s="13">
        <v>0</v>
      </c>
      <c r="Y5" s="54">
        <f t="shared" si="2"/>
        <v>0</v>
      </c>
      <c r="Z5" s="13">
        <v>18</v>
      </c>
      <c r="AA5" s="56">
        <f t="shared" si="3"/>
        <v>0.40909090909090912</v>
      </c>
      <c r="AB5" s="13">
        <v>26</v>
      </c>
      <c r="AC5" s="56">
        <f t="shared" si="4"/>
        <v>0.59090909090909094</v>
      </c>
      <c r="AD5" s="44"/>
    </row>
    <row r="6" spans="1:32" x14ac:dyDescent="0.2">
      <c r="A6" s="14" t="s">
        <v>31</v>
      </c>
      <c r="B6" s="13">
        <v>68</v>
      </c>
      <c r="C6" s="13">
        <v>59</v>
      </c>
      <c r="D6" s="7">
        <f t="shared" si="1"/>
        <v>0.86764705882352944</v>
      </c>
      <c r="E6" s="16">
        <v>4023</v>
      </c>
      <c r="F6" s="16">
        <v>630</v>
      </c>
      <c r="G6" s="8">
        <f t="shared" si="0"/>
        <v>0.15659955257270694</v>
      </c>
      <c r="H6" s="19">
        <v>3.4781199351701781</v>
      </c>
      <c r="I6" s="19">
        <v>1.5342172054973675</v>
      </c>
      <c r="J6" s="19">
        <v>3.6931818181818183</v>
      </c>
      <c r="K6" s="19">
        <v>1.3986121829989586</v>
      </c>
      <c r="L6" s="19">
        <v>3.2718446601941746</v>
      </c>
      <c r="M6" s="19">
        <v>1.6473199574706194</v>
      </c>
      <c r="N6" s="19">
        <v>3.7</v>
      </c>
      <c r="O6" s="19">
        <v>1.5964348622145299</v>
      </c>
      <c r="P6" s="19">
        <v>3.9153713298791017</v>
      </c>
      <c r="Q6" s="19">
        <v>1.5298942650463088</v>
      </c>
      <c r="R6" s="19">
        <v>3.35702746365105</v>
      </c>
      <c r="S6" s="19">
        <v>1.7227287615802782</v>
      </c>
      <c r="T6" s="19">
        <v>3.5692575345127202</v>
      </c>
      <c r="U6" s="19">
        <v>3.6005339879480371</v>
      </c>
      <c r="V6" s="19">
        <v>3.5839291409866618</v>
      </c>
      <c r="W6" s="19">
        <v>3.4425582520622822</v>
      </c>
      <c r="X6" s="13">
        <v>6</v>
      </c>
      <c r="Y6" s="54">
        <f t="shared" si="2"/>
        <v>0.10169491525423729</v>
      </c>
      <c r="Z6" s="13">
        <v>11</v>
      </c>
      <c r="AA6" s="56">
        <f t="shared" si="3"/>
        <v>0.1864406779661017</v>
      </c>
      <c r="AB6" s="13">
        <v>42</v>
      </c>
      <c r="AC6" s="56">
        <f t="shared" si="4"/>
        <v>0.71186440677966101</v>
      </c>
      <c r="AD6" s="44"/>
    </row>
    <row r="7" spans="1:32" x14ac:dyDescent="0.2">
      <c r="A7" s="14" t="s">
        <v>32</v>
      </c>
      <c r="B7" s="13">
        <v>26</v>
      </c>
      <c r="C7" s="13">
        <v>26</v>
      </c>
      <c r="D7" s="7">
        <f t="shared" si="1"/>
        <v>1</v>
      </c>
      <c r="E7" s="16">
        <v>1903</v>
      </c>
      <c r="F7" s="16">
        <v>681</v>
      </c>
      <c r="G7" s="8">
        <f t="shared" si="0"/>
        <v>0.3578560168155544</v>
      </c>
      <c r="H7" s="19">
        <v>3.8447488584474887</v>
      </c>
      <c r="I7" s="19">
        <v>1.2322918759873638</v>
      </c>
      <c r="J7" s="19">
        <v>3.8127786032689452</v>
      </c>
      <c r="K7" s="19">
        <v>1.2262081651593273</v>
      </c>
      <c r="L7" s="19">
        <v>3.763440860215054</v>
      </c>
      <c r="M7" s="19">
        <v>1.2585522161308504</v>
      </c>
      <c r="N7" s="19">
        <v>3.9272997032640951</v>
      </c>
      <c r="O7" s="19">
        <v>1.3526912723332585</v>
      </c>
      <c r="P7" s="19">
        <v>3.9429892141756548</v>
      </c>
      <c r="Q7" s="19">
        <v>1.4374245020026475</v>
      </c>
      <c r="R7" s="19">
        <v>3.8105263157894735</v>
      </c>
      <c r="S7" s="19">
        <v>1.4100149083792046</v>
      </c>
      <c r="T7" s="19">
        <v>3.8502972591934519</v>
      </c>
      <c r="U7" s="19">
        <v>3.7188877122063992</v>
      </c>
      <c r="V7" s="19">
        <v>3.6203288285214259</v>
      </c>
      <c r="W7" s="19">
        <v>3.4739145715746136</v>
      </c>
      <c r="X7" s="13">
        <v>0</v>
      </c>
      <c r="Y7" s="54">
        <f t="shared" si="2"/>
        <v>0</v>
      </c>
      <c r="Z7" s="13">
        <v>7</v>
      </c>
      <c r="AA7" s="56">
        <f t="shared" si="3"/>
        <v>0.26923076923076922</v>
      </c>
      <c r="AB7" s="13">
        <v>19</v>
      </c>
      <c r="AC7" s="56">
        <f t="shared" si="4"/>
        <v>0.73076923076923073</v>
      </c>
      <c r="AD7" s="44"/>
    </row>
    <row r="8" spans="1:32" x14ac:dyDescent="0.2">
      <c r="A8" s="14" t="s">
        <v>55</v>
      </c>
      <c r="B8" s="13">
        <v>43</v>
      </c>
      <c r="C8" s="13">
        <v>35</v>
      </c>
      <c r="D8" s="7">
        <f t="shared" si="1"/>
        <v>0.81395348837209303</v>
      </c>
      <c r="E8" s="16">
        <v>279</v>
      </c>
      <c r="F8" s="16">
        <v>140</v>
      </c>
      <c r="G8" s="8">
        <f t="shared" si="0"/>
        <v>0.50179211469534046</v>
      </c>
      <c r="H8" s="19">
        <v>3.9420289855072466</v>
      </c>
      <c r="I8" s="19">
        <v>1.4078410034959596</v>
      </c>
      <c r="J8" s="19">
        <v>3.9635036496350367</v>
      </c>
      <c r="K8" s="19">
        <v>1.4266824903584556</v>
      </c>
      <c r="L8" s="19">
        <v>3.9117647058823528</v>
      </c>
      <c r="M8" s="19">
        <v>1.4780897994836752</v>
      </c>
      <c r="N8" s="19">
        <v>4.0583941605839415</v>
      </c>
      <c r="O8" s="19">
        <v>1.4641119741696083</v>
      </c>
      <c r="P8" s="19">
        <v>4.1102941176470589</v>
      </c>
      <c r="Q8" s="19">
        <v>1.4538469740537145</v>
      </c>
      <c r="R8" s="19">
        <v>3.8540145985401462</v>
      </c>
      <c r="S8" s="19">
        <v>1.5026454416510657</v>
      </c>
      <c r="T8" s="19">
        <v>3.9733333696326305</v>
      </c>
      <c r="U8" s="19">
        <v>4.1007914845254048</v>
      </c>
      <c r="V8" s="19">
        <v>3.9101266788766789</v>
      </c>
      <c r="W8" s="19">
        <v>4.3561675451919362</v>
      </c>
      <c r="X8" s="13">
        <v>2</v>
      </c>
      <c r="Y8" s="54">
        <f t="shared" si="2"/>
        <v>5.7142857142857141E-2</v>
      </c>
      <c r="Z8" s="13">
        <v>4</v>
      </c>
      <c r="AA8" s="56">
        <f t="shared" si="3"/>
        <v>0.11428571428571428</v>
      </c>
      <c r="AB8" s="13">
        <v>29</v>
      </c>
      <c r="AC8" s="56">
        <f t="shared" si="4"/>
        <v>0.82857142857142863</v>
      </c>
      <c r="AD8" s="44"/>
    </row>
    <row r="9" spans="1:32" x14ac:dyDescent="0.2">
      <c r="A9" s="14" t="s">
        <v>22</v>
      </c>
      <c r="B9" s="13">
        <v>49</v>
      </c>
      <c r="C9" s="13">
        <v>46</v>
      </c>
      <c r="D9" s="7">
        <f t="shared" si="1"/>
        <v>0.93877551020408168</v>
      </c>
      <c r="E9" s="16">
        <v>2084</v>
      </c>
      <c r="F9" s="16">
        <v>825</v>
      </c>
      <c r="G9" s="8">
        <f t="shared" si="0"/>
        <v>0.39587332053742802</v>
      </c>
      <c r="H9" s="19">
        <v>3.6559278350515463</v>
      </c>
      <c r="I9" s="19">
        <v>1.3982167130745453</v>
      </c>
      <c r="J9" s="19">
        <v>3.6708701134930641</v>
      </c>
      <c r="K9" s="19">
        <v>1.4253730238425633</v>
      </c>
      <c r="L9" s="19">
        <v>3.5397022332506203</v>
      </c>
      <c r="M9" s="19">
        <v>1.4995773849938749</v>
      </c>
      <c r="N9" s="19">
        <v>3.8668341708542715</v>
      </c>
      <c r="O9" s="19">
        <v>1.3826801164917266</v>
      </c>
      <c r="P9" s="19">
        <v>4.1737500000000001</v>
      </c>
      <c r="Q9" s="19">
        <v>1.3278798962155673</v>
      </c>
      <c r="R9" s="19">
        <v>3.6364764267990073</v>
      </c>
      <c r="S9" s="19">
        <v>1.5128795270670987</v>
      </c>
      <c r="T9" s="19">
        <v>3.7572601299080852</v>
      </c>
      <c r="U9" s="19">
        <v>3.7956556369190744</v>
      </c>
      <c r="V9" s="19">
        <v>3.5913401225564008</v>
      </c>
      <c r="W9" s="19">
        <v>3.3779072969381669</v>
      </c>
      <c r="X9" s="13">
        <v>0</v>
      </c>
      <c r="Y9" s="54">
        <f t="shared" si="2"/>
        <v>0</v>
      </c>
      <c r="Z9" s="13">
        <v>13</v>
      </c>
      <c r="AA9" s="56">
        <f t="shared" si="3"/>
        <v>0.28260869565217389</v>
      </c>
      <c r="AB9" s="13">
        <v>33</v>
      </c>
      <c r="AC9" s="56">
        <f t="shared" si="4"/>
        <v>0.71739130434782605</v>
      </c>
      <c r="AD9" s="44"/>
    </row>
    <row r="10" spans="1:32" x14ac:dyDescent="0.2">
      <c r="A10" s="14" t="s">
        <v>51</v>
      </c>
      <c r="B10" s="13">
        <v>50</v>
      </c>
      <c r="C10" s="13">
        <v>44</v>
      </c>
      <c r="D10" s="7">
        <f t="shared" si="1"/>
        <v>0.88</v>
      </c>
      <c r="E10" s="16">
        <v>3696</v>
      </c>
      <c r="F10" s="16">
        <v>782</v>
      </c>
      <c r="G10" s="8">
        <f t="shared" si="0"/>
        <v>0.21158008658008659</v>
      </c>
      <c r="H10" s="19">
        <v>4.0366624525916563</v>
      </c>
      <c r="I10" s="19">
        <v>1.0384608796559212</v>
      </c>
      <c r="J10" s="19">
        <v>3.8958594730238394</v>
      </c>
      <c r="K10" s="19">
        <v>1.1221593596582287</v>
      </c>
      <c r="L10" s="19">
        <v>3.8147668393782381</v>
      </c>
      <c r="M10" s="19">
        <v>1.2867234139507966</v>
      </c>
      <c r="N10" s="19">
        <v>4.0203303684879286</v>
      </c>
      <c r="O10" s="19">
        <v>1.1945991236771945</v>
      </c>
      <c r="P10" s="19">
        <v>4.2302798982188294</v>
      </c>
      <c r="Q10" s="19">
        <v>1.0141165013178148</v>
      </c>
      <c r="R10" s="19">
        <v>3.95425667090216</v>
      </c>
      <c r="S10" s="19">
        <v>1.1842656114073102</v>
      </c>
      <c r="T10" s="19">
        <v>3.9920259504337756</v>
      </c>
      <c r="U10" s="19">
        <v>3.8629987507048824</v>
      </c>
      <c r="V10" s="19">
        <v>4.1964827609088626</v>
      </c>
      <c r="W10" s="19">
        <v>3.9590454502607044</v>
      </c>
      <c r="X10" s="13">
        <v>0</v>
      </c>
      <c r="Y10" s="54">
        <f t="shared" si="2"/>
        <v>0</v>
      </c>
      <c r="Z10" s="13">
        <v>4</v>
      </c>
      <c r="AA10" s="56">
        <f t="shared" si="3"/>
        <v>9.0909090909090912E-2</v>
      </c>
      <c r="AB10" s="13">
        <v>40</v>
      </c>
      <c r="AC10" s="56">
        <f t="shared" si="4"/>
        <v>0.90909090909090906</v>
      </c>
      <c r="AD10" s="44"/>
    </row>
    <row r="11" spans="1:32" ht="24" x14ac:dyDescent="0.2">
      <c r="A11" s="14" t="s">
        <v>23</v>
      </c>
      <c r="B11" s="13">
        <v>47</v>
      </c>
      <c r="C11" s="13">
        <v>33</v>
      </c>
      <c r="D11" s="7">
        <f t="shared" si="1"/>
        <v>0.7021276595744681</v>
      </c>
      <c r="E11" s="16">
        <v>425</v>
      </c>
      <c r="F11" s="16">
        <v>163</v>
      </c>
      <c r="G11" s="8">
        <f t="shared" si="0"/>
        <v>0.3835294117647059</v>
      </c>
      <c r="H11" s="19">
        <v>3.5900621118012421</v>
      </c>
      <c r="I11" s="19">
        <v>1.4118784016755881</v>
      </c>
      <c r="J11" s="19">
        <v>3.7577639751552794</v>
      </c>
      <c r="K11" s="19">
        <v>1.28343483237136</v>
      </c>
      <c r="L11" s="19">
        <v>3.65625</v>
      </c>
      <c r="M11" s="19">
        <v>1.3646335928619431</v>
      </c>
      <c r="N11" s="19">
        <v>3.968944099378882</v>
      </c>
      <c r="O11" s="19">
        <v>1.4116584229570512</v>
      </c>
      <c r="P11" s="19">
        <v>4.1366459627329188</v>
      </c>
      <c r="Q11" s="19">
        <v>1.367008112676813</v>
      </c>
      <c r="R11" s="19">
        <v>3.75</v>
      </c>
      <c r="S11" s="19">
        <v>1.3827326876640298</v>
      </c>
      <c r="T11" s="19">
        <v>3.8099443581780541</v>
      </c>
      <c r="U11" s="19">
        <v>3.6881152068176206</v>
      </c>
      <c r="V11" s="19">
        <v>3.4288270110304011</v>
      </c>
      <c r="W11" s="19">
        <v>3.2765781786614014</v>
      </c>
      <c r="X11" s="13">
        <v>3</v>
      </c>
      <c r="Y11" s="54">
        <f t="shared" si="2"/>
        <v>9.0909090909090912E-2</v>
      </c>
      <c r="Z11" s="13">
        <v>8</v>
      </c>
      <c r="AA11" s="56">
        <f t="shared" si="3"/>
        <v>0.24242424242424243</v>
      </c>
      <c r="AB11" s="13">
        <v>22</v>
      </c>
      <c r="AC11" s="56">
        <f t="shared" si="4"/>
        <v>0.66666666666666663</v>
      </c>
      <c r="AD11" s="44"/>
    </row>
    <row r="12" spans="1:32" ht="24" x14ac:dyDescent="0.2">
      <c r="A12" s="14" t="s">
        <v>95</v>
      </c>
      <c r="B12" s="13">
        <v>34</v>
      </c>
      <c r="C12" s="13">
        <v>21</v>
      </c>
      <c r="D12" s="7">
        <f t="shared" si="1"/>
        <v>0.61764705882352944</v>
      </c>
      <c r="E12" s="16">
        <v>973</v>
      </c>
      <c r="F12" s="16">
        <v>143</v>
      </c>
      <c r="G12" s="8">
        <f t="shared" si="0"/>
        <v>0.14696813977389517</v>
      </c>
      <c r="H12" s="19">
        <v>3.8098591549295775</v>
      </c>
      <c r="I12" s="19">
        <v>1.3470908954971057</v>
      </c>
      <c r="J12" s="19">
        <v>3.9051094890510947</v>
      </c>
      <c r="K12" s="19">
        <v>1.3110571154541002</v>
      </c>
      <c r="L12" s="19">
        <v>3.8085106382978724</v>
      </c>
      <c r="M12" s="19">
        <v>1.270066891472488</v>
      </c>
      <c r="N12" s="19">
        <v>3.8444444444444446</v>
      </c>
      <c r="O12" s="19">
        <v>1.3706228384111105</v>
      </c>
      <c r="P12" s="19">
        <v>4.2595419847328246</v>
      </c>
      <c r="Q12" s="19">
        <v>1.2063153450426052</v>
      </c>
      <c r="R12" s="19">
        <v>3.75177304964539</v>
      </c>
      <c r="S12" s="19">
        <v>1.3635878533632948</v>
      </c>
      <c r="T12" s="19">
        <v>3.8965397935168671</v>
      </c>
      <c r="U12" s="19">
        <v>3.716200027984879</v>
      </c>
      <c r="V12" s="19">
        <v>4.044502954128121</v>
      </c>
      <c r="W12" s="19" t="s">
        <v>97</v>
      </c>
      <c r="X12" s="13">
        <v>0</v>
      </c>
      <c r="Y12" s="54">
        <f t="shared" si="2"/>
        <v>0</v>
      </c>
      <c r="Z12" s="13">
        <v>3</v>
      </c>
      <c r="AA12" s="56">
        <f t="shared" si="3"/>
        <v>0.14285714285714285</v>
      </c>
      <c r="AB12" s="13">
        <v>18</v>
      </c>
      <c r="AC12" s="56">
        <f t="shared" si="4"/>
        <v>0.8571428571428571</v>
      </c>
      <c r="AD12" s="44"/>
    </row>
    <row r="13" spans="1:32" x14ac:dyDescent="0.2">
      <c r="A13" s="14" t="s">
        <v>24</v>
      </c>
      <c r="B13" s="13">
        <v>54</v>
      </c>
      <c r="C13" s="13">
        <v>49</v>
      </c>
      <c r="D13" s="7">
        <f t="shared" si="1"/>
        <v>0.90740740740740744</v>
      </c>
      <c r="E13" s="16">
        <v>1998</v>
      </c>
      <c r="F13" s="16">
        <v>606</v>
      </c>
      <c r="G13" s="8">
        <f t="shared" si="0"/>
        <v>0.3033033033033033</v>
      </c>
      <c r="H13" s="19">
        <v>3.6497461928934012</v>
      </c>
      <c r="I13" s="19">
        <v>1.4546811998166087</v>
      </c>
      <c r="J13" s="19">
        <v>3.7237936772046587</v>
      </c>
      <c r="K13" s="19">
        <v>1.5276069250170206</v>
      </c>
      <c r="L13" s="19">
        <v>3.72</v>
      </c>
      <c r="M13" s="19">
        <v>1.4838923683794893</v>
      </c>
      <c r="N13" s="19">
        <v>3.9086294416243654</v>
      </c>
      <c r="O13" s="19">
        <v>1.5530538477397293</v>
      </c>
      <c r="P13" s="19">
        <v>3.9758203799654579</v>
      </c>
      <c r="Q13" s="19">
        <v>1.531481340306994</v>
      </c>
      <c r="R13" s="19">
        <v>3.7216666666666667</v>
      </c>
      <c r="S13" s="19">
        <v>1.5181255099613959</v>
      </c>
      <c r="T13" s="19">
        <v>3.7832760597257589</v>
      </c>
      <c r="U13" s="19">
        <v>3.6836438067923098</v>
      </c>
      <c r="V13" s="19">
        <v>3.8321398320277242</v>
      </c>
      <c r="W13" s="19">
        <v>3.6757464997667224</v>
      </c>
      <c r="X13" s="13">
        <v>1</v>
      </c>
      <c r="Y13" s="54">
        <f t="shared" si="2"/>
        <v>2.0408163265306121E-2</v>
      </c>
      <c r="Z13" s="13">
        <v>11</v>
      </c>
      <c r="AA13" s="56">
        <f t="shared" si="3"/>
        <v>0.22448979591836735</v>
      </c>
      <c r="AB13" s="13">
        <v>37</v>
      </c>
      <c r="AC13" s="56">
        <f t="shared" si="4"/>
        <v>0.75510204081632648</v>
      </c>
      <c r="AD13" s="44"/>
    </row>
    <row r="14" spans="1:32" x14ac:dyDescent="0.2">
      <c r="A14" s="14" t="s">
        <v>33</v>
      </c>
      <c r="B14" s="13">
        <v>75</v>
      </c>
      <c r="C14" s="13">
        <v>45</v>
      </c>
      <c r="D14" s="7">
        <f t="shared" si="1"/>
        <v>0.6</v>
      </c>
      <c r="E14" s="16">
        <v>1408</v>
      </c>
      <c r="F14" s="16">
        <v>456</v>
      </c>
      <c r="G14" s="8">
        <f t="shared" si="0"/>
        <v>0.32386363636363635</v>
      </c>
      <c r="H14" s="19">
        <v>3.3244444444444445</v>
      </c>
      <c r="I14" s="19">
        <v>1.489855160380082</v>
      </c>
      <c r="J14" s="19">
        <v>3.4955752212389379</v>
      </c>
      <c r="K14" s="19">
        <v>1.5163492966500729</v>
      </c>
      <c r="L14" s="19">
        <v>3.3022222222222224</v>
      </c>
      <c r="M14" s="19">
        <v>1.6422171021643062</v>
      </c>
      <c r="N14" s="19">
        <v>3.6577777777777776</v>
      </c>
      <c r="O14" s="19">
        <v>1.5330783171299007</v>
      </c>
      <c r="P14" s="19">
        <v>3.8366890380313201</v>
      </c>
      <c r="Q14" s="19">
        <v>1.527827306185259</v>
      </c>
      <c r="R14" s="19">
        <v>3.5221238938053099</v>
      </c>
      <c r="S14" s="19">
        <v>1.5679571079518797</v>
      </c>
      <c r="T14" s="19">
        <v>3.5231387662533358</v>
      </c>
      <c r="U14" s="19">
        <v>3.1453098899367871</v>
      </c>
      <c r="V14" s="19">
        <v>3.5227502278270522</v>
      </c>
      <c r="W14" s="19">
        <v>3.0015332253169142</v>
      </c>
      <c r="X14" s="13">
        <v>1</v>
      </c>
      <c r="Y14" s="54">
        <f t="shared" si="2"/>
        <v>2.2222222222222223E-2</v>
      </c>
      <c r="Z14" s="13">
        <v>15</v>
      </c>
      <c r="AA14" s="56">
        <f t="shared" si="3"/>
        <v>0.33333333333333331</v>
      </c>
      <c r="AB14" s="13">
        <v>29</v>
      </c>
      <c r="AC14" s="56">
        <f t="shared" si="4"/>
        <v>0.64444444444444449</v>
      </c>
      <c r="AD14" s="44"/>
    </row>
    <row r="15" spans="1:32" ht="24" x14ac:dyDescent="0.2">
      <c r="A15" s="14" t="s">
        <v>34</v>
      </c>
      <c r="B15" s="13">
        <v>40</v>
      </c>
      <c r="C15" s="13">
        <v>38</v>
      </c>
      <c r="D15" s="7">
        <f t="shared" si="1"/>
        <v>0.95</v>
      </c>
      <c r="E15" s="16">
        <v>771</v>
      </c>
      <c r="F15" s="16">
        <v>291</v>
      </c>
      <c r="G15" s="8">
        <f t="shared" si="0"/>
        <v>0.37743190661478598</v>
      </c>
      <c r="H15" s="19">
        <v>3.7580071174377223</v>
      </c>
      <c r="I15" s="19">
        <v>1.1519308076718178</v>
      </c>
      <c r="J15" s="19">
        <v>3.5483870967741935</v>
      </c>
      <c r="K15" s="19">
        <v>1.4507462408610527</v>
      </c>
      <c r="L15" s="19">
        <v>3.375886524822695</v>
      </c>
      <c r="M15" s="19">
        <v>1.396686506357806</v>
      </c>
      <c r="N15" s="19">
        <v>3.5054151624548737</v>
      </c>
      <c r="O15" s="19">
        <v>1.4954543166701979</v>
      </c>
      <c r="P15" s="19">
        <v>3.8243727598566308</v>
      </c>
      <c r="Q15" s="19">
        <v>1.5082438513803158</v>
      </c>
      <c r="R15" s="19">
        <v>3.6170212765957448</v>
      </c>
      <c r="S15" s="19">
        <v>1.4099775343006455</v>
      </c>
      <c r="T15" s="19">
        <v>3.6048483229903092</v>
      </c>
      <c r="U15" s="19">
        <v>3.6445332603153209</v>
      </c>
      <c r="V15" s="19">
        <v>3.352848361515028</v>
      </c>
      <c r="W15" s="19">
        <v>2.7836169124710337</v>
      </c>
      <c r="X15" s="13">
        <v>4</v>
      </c>
      <c r="Y15" s="54">
        <f t="shared" si="2"/>
        <v>0.10526315789473684</v>
      </c>
      <c r="Z15" s="13">
        <v>8</v>
      </c>
      <c r="AA15" s="56">
        <f t="shared" si="3"/>
        <v>0.21052631578947367</v>
      </c>
      <c r="AB15" s="13">
        <v>26</v>
      </c>
      <c r="AC15" s="56">
        <f t="shared" si="4"/>
        <v>0.68421052631578949</v>
      </c>
      <c r="AD15" s="44"/>
    </row>
    <row r="16" spans="1:32" ht="38.25" customHeight="1" x14ac:dyDescent="0.2">
      <c r="A16" s="14" t="s">
        <v>35</v>
      </c>
      <c r="B16" s="13">
        <v>40</v>
      </c>
      <c r="C16" s="13">
        <v>21</v>
      </c>
      <c r="D16" s="7">
        <f t="shared" si="1"/>
        <v>0.52500000000000002</v>
      </c>
      <c r="E16" s="16">
        <v>281</v>
      </c>
      <c r="F16" s="16">
        <v>71</v>
      </c>
      <c r="G16" s="8">
        <f t="shared" si="0"/>
        <v>0.25266903914590749</v>
      </c>
      <c r="H16" s="19">
        <v>3.4285714285714284</v>
      </c>
      <c r="I16" s="19">
        <v>1.4702008989351807</v>
      </c>
      <c r="J16" s="19">
        <v>3.2857142857142856</v>
      </c>
      <c r="K16" s="19">
        <v>1.6693560082863264</v>
      </c>
      <c r="L16" s="19">
        <v>2.8571428571428572</v>
      </c>
      <c r="M16" s="19">
        <v>1.6964217609103782</v>
      </c>
      <c r="N16" s="19">
        <v>3.2142857142857144</v>
      </c>
      <c r="O16" s="19">
        <v>1.7766020093968602</v>
      </c>
      <c r="P16" s="19">
        <v>3.4328358208955225</v>
      </c>
      <c r="Q16" s="19">
        <v>1.7686142546433703</v>
      </c>
      <c r="R16" s="19">
        <v>3.1857142857142855</v>
      </c>
      <c r="S16" s="19">
        <v>1.6879183401401165</v>
      </c>
      <c r="T16" s="19">
        <v>3.2340440653873492</v>
      </c>
      <c r="U16" s="19">
        <v>3.5387120351519084</v>
      </c>
      <c r="V16" s="19">
        <v>3.0193881050362532</v>
      </c>
      <c r="W16" s="19">
        <v>2.9803339051329947</v>
      </c>
      <c r="X16" s="13">
        <v>7</v>
      </c>
      <c r="Y16" s="54">
        <f t="shared" si="2"/>
        <v>0.33333333333333331</v>
      </c>
      <c r="Z16" s="13">
        <v>5</v>
      </c>
      <c r="AA16" s="56">
        <f t="shared" si="3"/>
        <v>0.23809523809523808</v>
      </c>
      <c r="AB16" s="13">
        <v>9</v>
      </c>
      <c r="AC16" s="56">
        <f t="shared" si="4"/>
        <v>0.42857142857142855</v>
      </c>
      <c r="AD16" s="44"/>
    </row>
    <row r="17" spans="1:30" ht="36" x14ac:dyDescent="0.2">
      <c r="A17" s="14" t="s">
        <v>36</v>
      </c>
      <c r="B17" s="13">
        <v>80</v>
      </c>
      <c r="C17" s="13">
        <v>63</v>
      </c>
      <c r="D17" s="7">
        <f t="shared" si="1"/>
        <v>0.78749999999999998</v>
      </c>
      <c r="E17" s="16">
        <v>2195</v>
      </c>
      <c r="F17" s="16">
        <v>604</v>
      </c>
      <c r="G17" s="8">
        <f t="shared" si="0"/>
        <v>0.27517084282460136</v>
      </c>
      <c r="H17" s="19">
        <v>3.3062283737024223</v>
      </c>
      <c r="I17" s="19">
        <v>1.4616991002643016</v>
      </c>
      <c r="J17" s="19">
        <v>3.4568527918781724</v>
      </c>
      <c r="K17" s="19">
        <v>1.5777315544648449</v>
      </c>
      <c r="L17" s="19">
        <v>3.1828859060402683</v>
      </c>
      <c r="M17" s="19">
        <v>1.5830326370033667</v>
      </c>
      <c r="N17" s="19">
        <v>3.7975567190226878</v>
      </c>
      <c r="O17" s="19">
        <v>1.4206989928669878</v>
      </c>
      <c r="P17" s="19">
        <v>4.0017889087656533</v>
      </c>
      <c r="Q17" s="19">
        <v>1.463411717529354</v>
      </c>
      <c r="R17" s="19">
        <v>3.3564189189189189</v>
      </c>
      <c r="S17" s="19">
        <v>1.6224918731246432</v>
      </c>
      <c r="T17" s="19">
        <v>3.516955269721354</v>
      </c>
      <c r="U17" s="19">
        <v>3.5474623272748702</v>
      </c>
      <c r="V17" s="19">
        <v>3.6004514527138896</v>
      </c>
      <c r="W17" s="19">
        <v>3.3676803061266773</v>
      </c>
      <c r="X17" s="13">
        <v>5</v>
      </c>
      <c r="Y17" s="54">
        <f t="shared" si="2"/>
        <v>7.9365079365079361E-2</v>
      </c>
      <c r="Z17" s="13">
        <v>15</v>
      </c>
      <c r="AA17" s="56">
        <f t="shared" si="3"/>
        <v>0.23809523809523808</v>
      </c>
      <c r="AB17" s="13">
        <v>43</v>
      </c>
      <c r="AC17" s="56">
        <f t="shared" si="4"/>
        <v>0.68253968253968256</v>
      </c>
      <c r="AD17" s="44"/>
    </row>
    <row r="18" spans="1:30" x14ac:dyDescent="0.2">
      <c r="A18" s="14" t="s">
        <v>37</v>
      </c>
      <c r="B18" s="13">
        <v>41</v>
      </c>
      <c r="C18" s="13">
        <v>28</v>
      </c>
      <c r="D18" s="7">
        <f t="shared" si="1"/>
        <v>0.68292682926829273</v>
      </c>
      <c r="E18" s="16">
        <v>664</v>
      </c>
      <c r="F18" s="16">
        <v>106</v>
      </c>
      <c r="G18" s="8">
        <f t="shared" si="0"/>
        <v>0.15963855421686746</v>
      </c>
      <c r="H18" s="19">
        <v>3.25</v>
      </c>
      <c r="I18" s="19">
        <v>1.3880805728658825</v>
      </c>
      <c r="J18" s="19">
        <v>3.4285714285714284</v>
      </c>
      <c r="K18" s="19">
        <v>1.4797163375324476</v>
      </c>
      <c r="L18" s="19">
        <v>2.8396226415094339</v>
      </c>
      <c r="M18" s="19">
        <v>1.6626816690018751</v>
      </c>
      <c r="N18" s="19">
        <v>3.2815533980582523</v>
      </c>
      <c r="O18" s="19">
        <v>1.5619085592988111</v>
      </c>
      <c r="P18" s="19">
        <v>3.8484848484848486</v>
      </c>
      <c r="Q18" s="19">
        <v>1.4733249663264185</v>
      </c>
      <c r="R18" s="19">
        <v>3.3047619047619046</v>
      </c>
      <c r="S18" s="19">
        <v>1.5262057624396619</v>
      </c>
      <c r="T18" s="19">
        <v>3.3254990368976447</v>
      </c>
      <c r="U18" s="19">
        <v>3.2464643155010133</v>
      </c>
      <c r="V18" s="19">
        <v>3.1778752436647175</v>
      </c>
      <c r="W18" s="19">
        <v>3.196010516742962</v>
      </c>
      <c r="X18" s="13">
        <v>2</v>
      </c>
      <c r="Y18" s="54">
        <f t="shared" si="2"/>
        <v>7.1428571428571425E-2</v>
      </c>
      <c r="Z18" s="13">
        <v>12</v>
      </c>
      <c r="AA18" s="56">
        <f t="shared" si="3"/>
        <v>0.42857142857142855</v>
      </c>
      <c r="AB18" s="13">
        <v>14</v>
      </c>
      <c r="AC18" s="56">
        <f t="shared" si="4"/>
        <v>0.5</v>
      </c>
      <c r="AD18" s="44"/>
    </row>
    <row r="19" spans="1:30" ht="36" x14ac:dyDescent="0.2">
      <c r="A19" s="14" t="s">
        <v>38</v>
      </c>
      <c r="B19" s="13">
        <v>42</v>
      </c>
      <c r="C19" s="13">
        <v>40</v>
      </c>
      <c r="D19" s="7">
        <f t="shared" si="1"/>
        <v>0.95238095238095233</v>
      </c>
      <c r="E19" s="16">
        <v>1558</v>
      </c>
      <c r="F19" s="16">
        <v>387</v>
      </c>
      <c r="G19" s="8">
        <f t="shared" si="0"/>
        <v>0.248395378690629</v>
      </c>
      <c r="H19" s="19">
        <v>2.9313984168865437</v>
      </c>
      <c r="I19" s="19">
        <v>1.5449322846404856</v>
      </c>
      <c r="J19" s="19">
        <v>3.3235294117647061</v>
      </c>
      <c r="K19" s="19">
        <v>1.4879794864902331</v>
      </c>
      <c r="L19" s="19">
        <v>2.7375328083989503</v>
      </c>
      <c r="M19" s="19">
        <v>1.5591438953543628</v>
      </c>
      <c r="N19" s="19">
        <v>3.008</v>
      </c>
      <c r="O19" s="19">
        <v>1.5589795099036632</v>
      </c>
      <c r="P19" s="19">
        <v>3.9340659340659339</v>
      </c>
      <c r="Q19" s="19">
        <v>1.4886323917759483</v>
      </c>
      <c r="R19" s="19">
        <v>3.0078740157480315</v>
      </c>
      <c r="S19" s="19">
        <v>1.5719384429094942</v>
      </c>
      <c r="T19" s="19">
        <v>3.1570667644773613</v>
      </c>
      <c r="U19" s="19">
        <v>2.9654742223832535</v>
      </c>
      <c r="V19" s="19">
        <v>3.317943874746669</v>
      </c>
      <c r="W19" s="19">
        <v>3.1277316074500647</v>
      </c>
      <c r="X19" s="13">
        <v>6</v>
      </c>
      <c r="Y19" s="54">
        <f t="shared" si="2"/>
        <v>0.15</v>
      </c>
      <c r="Z19" s="13">
        <v>19</v>
      </c>
      <c r="AA19" s="56">
        <f t="shared" si="3"/>
        <v>0.47499999999999998</v>
      </c>
      <c r="AB19" s="13">
        <v>15</v>
      </c>
      <c r="AC19" s="56">
        <f t="shared" si="4"/>
        <v>0.375</v>
      </c>
      <c r="AD19" s="44"/>
    </row>
    <row r="20" spans="1:30" ht="24" x14ac:dyDescent="0.2">
      <c r="A20" s="14" t="s">
        <v>39</v>
      </c>
      <c r="B20" s="13">
        <v>50</v>
      </c>
      <c r="C20" s="13">
        <v>44</v>
      </c>
      <c r="D20" s="7">
        <f t="shared" si="1"/>
        <v>0.88</v>
      </c>
      <c r="E20" s="16">
        <v>2271</v>
      </c>
      <c r="F20" s="16">
        <v>441</v>
      </c>
      <c r="G20" s="8">
        <f t="shared" si="0"/>
        <v>0.19418758256274768</v>
      </c>
      <c r="H20" s="19">
        <v>3.0564705882352943</v>
      </c>
      <c r="I20" s="19">
        <v>1.5393001854879655</v>
      </c>
      <c r="J20" s="19">
        <v>3.1605504587155964</v>
      </c>
      <c r="K20" s="19">
        <v>1.6193949969259365</v>
      </c>
      <c r="L20" s="19">
        <v>2.915137614678899</v>
      </c>
      <c r="M20" s="19">
        <v>1.6663402611940146</v>
      </c>
      <c r="N20" s="19">
        <v>3.1749408983451537</v>
      </c>
      <c r="O20" s="19">
        <v>1.719041928088769</v>
      </c>
      <c r="P20" s="19">
        <v>3.7183770883054894</v>
      </c>
      <c r="Q20" s="19">
        <v>1.6005146424266554</v>
      </c>
      <c r="R20" s="19">
        <v>3.0457665903890159</v>
      </c>
      <c r="S20" s="19">
        <v>1.7234783663684188</v>
      </c>
      <c r="T20" s="19">
        <v>3.1785405397782411</v>
      </c>
      <c r="U20" s="19">
        <v>2.9715455333304877</v>
      </c>
      <c r="V20" s="19">
        <v>3.0522104134130377</v>
      </c>
      <c r="W20" s="19">
        <v>2.8246331055098861</v>
      </c>
      <c r="X20" s="13">
        <v>7</v>
      </c>
      <c r="Y20" s="54">
        <f t="shared" si="2"/>
        <v>0.15909090909090909</v>
      </c>
      <c r="Z20" s="13">
        <v>19</v>
      </c>
      <c r="AA20" s="56">
        <f t="shared" si="3"/>
        <v>0.43181818181818182</v>
      </c>
      <c r="AB20" s="13">
        <v>18</v>
      </c>
      <c r="AC20" s="56">
        <f t="shared" si="4"/>
        <v>0.40909090909090912</v>
      </c>
      <c r="AD20" s="44"/>
    </row>
    <row r="21" spans="1:30" ht="24" x14ac:dyDescent="0.2">
      <c r="A21" s="14" t="s">
        <v>40</v>
      </c>
      <c r="B21" s="13">
        <v>56</v>
      </c>
      <c r="C21" s="13">
        <v>49</v>
      </c>
      <c r="D21" s="7">
        <f t="shared" si="1"/>
        <v>0.875</v>
      </c>
      <c r="E21" s="16">
        <v>2326</v>
      </c>
      <c r="F21" s="16">
        <v>682</v>
      </c>
      <c r="G21" s="8">
        <f t="shared" si="0"/>
        <v>0.29320722269991401</v>
      </c>
      <c r="H21" s="19">
        <v>3.8522012578616351</v>
      </c>
      <c r="I21" s="19">
        <v>1.2537232224405046</v>
      </c>
      <c r="J21" s="19">
        <v>4.0396946564885496</v>
      </c>
      <c r="K21" s="19">
        <v>1.1671916286797499</v>
      </c>
      <c r="L21" s="19">
        <v>3.826687116564417</v>
      </c>
      <c r="M21" s="19">
        <v>1.2525952439307517</v>
      </c>
      <c r="N21" s="19">
        <v>4.0920840064620352</v>
      </c>
      <c r="O21" s="19">
        <v>1.2718963822462026</v>
      </c>
      <c r="P21" s="19">
        <v>4.4076433121019107</v>
      </c>
      <c r="Q21" s="19">
        <v>1.1093651733680103</v>
      </c>
      <c r="R21" s="19">
        <v>3.9861963190184051</v>
      </c>
      <c r="S21" s="19">
        <v>1.2571612175815154</v>
      </c>
      <c r="T21" s="19">
        <v>4.0340844447494915</v>
      </c>
      <c r="U21" s="19">
        <v>3.7081727644190252</v>
      </c>
      <c r="V21" s="19">
        <v>3.7709779790922933</v>
      </c>
      <c r="W21" s="19">
        <v>3.6260543373235943</v>
      </c>
      <c r="X21" s="13">
        <v>0</v>
      </c>
      <c r="Y21" s="54">
        <f t="shared" si="2"/>
        <v>0</v>
      </c>
      <c r="Z21" s="13">
        <v>3</v>
      </c>
      <c r="AA21" s="56">
        <f t="shared" si="3"/>
        <v>6.1224489795918366E-2</v>
      </c>
      <c r="AB21" s="13">
        <v>46</v>
      </c>
      <c r="AC21" s="56">
        <f t="shared" si="4"/>
        <v>0.93877551020408168</v>
      </c>
      <c r="AD21" s="44"/>
    </row>
    <row r="22" spans="1:30" x14ac:dyDescent="0.2">
      <c r="A22" s="14" t="s">
        <v>41</v>
      </c>
      <c r="B22" s="13">
        <v>35</v>
      </c>
      <c r="C22" s="13">
        <v>27</v>
      </c>
      <c r="D22" s="7">
        <f t="shared" si="1"/>
        <v>0.77142857142857146</v>
      </c>
      <c r="E22" s="16">
        <v>333</v>
      </c>
      <c r="F22" s="16">
        <v>87</v>
      </c>
      <c r="G22" s="8">
        <f t="shared" si="0"/>
        <v>0.26126126126126126</v>
      </c>
      <c r="H22" s="19">
        <v>3.0930232558139537</v>
      </c>
      <c r="I22" s="19">
        <v>1.8700607538211738</v>
      </c>
      <c r="J22" s="19">
        <v>3.1379310344827585</v>
      </c>
      <c r="K22" s="19">
        <v>1.8500308846768529</v>
      </c>
      <c r="L22" s="19">
        <v>3.2209302325581395</v>
      </c>
      <c r="M22" s="19">
        <v>1.8749190589004585</v>
      </c>
      <c r="N22" s="19">
        <v>3.4235294117647057</v>
      </c>
      <c r="O22" s="19">
        <v>1.8921924206757477</v>
      </c>
      <c r="P22" s="19">
        <v>3.4761904761904763</v>
      </c>
      <c r="Q22" s="19">
        <v>1.9230760404252354</v>
      </c>
      <c r="R22" s="19">
        <v>3.3218390804597702</v>
      </c>
      <c r="S22" s="19">
        <v>2.0086687299868666</v>
      </c>
      <c r="T22" s="19">
        <v>3.2789072485449675</v>
      </c>
      <c r="U22" s="19">
        <v>3.2810519528371409</v>
      </c>
      <c r="V22" s="19">
        <v>3.4288726439588508</v>
      </c>
      <c r="W22" s="19">
        <v>2.9777982551787923</v>
      </c>
      <c r="X22" s="13">
        <v>8</v>
      </c>
      <c r="Y22" s="54">
        <f t="shared" si="2"/>
        <v>0.29629629629629628</v>
      </c>
      <c r="Z22" s="13">
        <v>5</v>
      </c>
      <c r="AA22" s="56">
        <f t="shared" si="3"/>
        <v>0.18518518518518517</v>
      </c>
      <c r="AB22" s="13">
        <v>14</v>
      </c>
      <c r="AC22" s="56">
        <f t="shared" si="4"/>
        <v>0.51851851851851849</v>
      </c>
      <c r="AD22" s="44"/>
    </row>
    <row r="23" spans="1:30" x14ac:dyDescent="0.2">
      <c r="A23" s="14" t="s">
        <v>42</v>
      </c>
      <c r="B23" s="13">
        <v>37</v>
      </c>
      <c r="C23" s="13">
        <v>25</v>
      </c>
      <c r="D23" s="7">
        <f t="shared" si="1"/>
        <v>0.67567567567567566</v>
      </c>
      <c r="E23" s="16">
        <v>497</v>
      </c>
      <c r="F23" s="16">
        <v>143</v>
      </c>
      <c r="G23" s="8">
        <f t="shared" si="0"/>
        <v>0.28772635814889336</v>
      </c>
      <c r="H23" s="19">
        <v>2.9440559440559442</v>
      </c>
      <c r="I23" s="19">
        <v>1.7352039445674934</v>
      </c>
      <c r="J23" s="19">
        <v>3.0638297872340425</v>
      </c>
      <c r="K23" s="19">
        <v>1.7411521881355574</v>
      </c>
      <c r="L23" s="19">
        <v>2.9370629370629371</v>
      </c>
      <c r="M23" s="19">
        <v>1.7889204519304305</v>
      </c>
      <c r="N23" s="19">
        <v>3.2340425531914891</v>
      </c>
      <c r="O23" s="19">
        <v>1.8308401579303906</v>
      </c>
      <c r="P23" s="19">
        <v>3.6293706293706292</v>
      </c>
      <c r="Q23" s="19">
        <v>1.7184923038193163</v>
      </c>
      <c r="R23" s="19">
        <v>3.1267605633802815</v>
      </c>
      <c r="S23" s="19">
        <v>1.8598373868121045</v>
      </c>
      <c r="T23" s="19">
        <v>3.1558537357158869</v>
      </c>
      <c r="U23" s="19">
        <v>3.28659995915852</v>
      </c>
      <c r="V23" s="19">
        <v>3.1632404181184666</v>
      </c>
      <c r="W23" s="19">
        <v>2.6746909578730338</v>
      </c>
      <c r="X23" s="13">
        <v>7</v>
      </c>
      <c r="Y23" s="54">
        <f t="shared" si="2"/>
        <v>0.28000000000000003</v>
      </c>
      <c r="Z23" s="13">
        <v>7</v>
      </c>
      <c r="AA23" s="56">
        <f t="shared" si="3"/>
        <v>0.28000000000000003</v>
      </c>
      <c r="AB23" s="13">
        <v>11</v>
      </c>
      <c r="AC23" s="56">
        <f t="shared" si="4"/>
        <v>0.44</v>
      </c>
      <c r="AD23" s="44"/>
    </row>
    <row r="24" spans="1:30" x14ac:dyDescent="0.2">
      <c r="A24" s="14" t="s">
        <v>43</v>
      </c>
      <c r="B24" s="13">
        <v>43</v>
      </c>
      <c r="C24" s="13">
        <v>40</v>
      </c>
      <c r="D24" s="7">
        <f t="shared" si="1"/>
        <v>0.93023255813953487</v>
      </c>
      <c r="E24" s="16">
        <v>1974</v>
      </c>
      <c r="F24" s="16">
        <v>469</v>
      </c>
      <c r="G24" s="8">
        <f t="shared" si="0"/>
        <v>0.23758865248226951</v>
      </c>
      <c r="H24" s="19">
        <v>3.4781659388646289</v>
      </c>
      <c r="I24" s="19">
        <v>1.3988754935177945</v>
      </c>
      <c r="J24" s="19">
        <v>3.6129032258064515</v>
      </c>
      <c r="K24" s="19">
        <v>1.4098809107243477</v>
      </c>
      <c r="L24" s="19">
        <v>3.2596566523605151</v>
      </c>
      <c r="M24" s="19">
        <v>1.5081010954564489</v>
      </c>
      <c r="N24" s="19">
        <v>3.7080610021786491</v>
      </c>
      <c r="O24" s="19">
        <v>1.4959042877777995</v>
      </c>
      <c r="P24" s="19">
        <v>3.8495575221238938</v>
      </c>
      <c r="Q24" s="19">
        <v>1.5154561500029864</v>
      </c>
      <c r="R24" s="19">
        <v>3.5032537960954446</v>
      </c>
      <c r="S24" s="19">
        <v>1.5723460174182378</v>
      </c>
      <c r="T24" s="19">
        <v>3.5685996895715975</v>
      </c>
      <c r="U24" s="19">
        <v>3.3463979147827572</v>
      </c>
      <c r="V24" s="19">
        <v>3.2954821387201743</v>
      </c>
      <c r="W24" s="19">
        <v>2.9941350916957723</v>
      </c>
      <c r="X24" s="13">
        <v>3</v>
      </c>
      <c r="Y24" s="54">
        <f t="shared" si="2"/>
        <v>7.4999999999999997E-2</v>
      </c>
      <c r="Z24" s="13">
        <v>13</v>
      </c>
      <c r="AA24" s="56">
        <f t="shared" si="3"/>
        <v>0.32500000000000001</v>
      </c>
      <c r="AB24" s="13">
        <v>24</v>
      </c>
      <c r="AC24" s="56">
        <f t="shared" si="4"/>
        <v>0.6</v>
      </c>
      <c r="AD24" s="44"/>
    </row>
    <row r="25" spans="1:30" ht="24" x14ac:dyDescent="0.2">
      <c r="A25" s="14" t="s">
        <v>44</v>
      </c>
      <c r="B25" s="13">
        <v>35</v>
      </c>
      <c r="C25" s="13">
        <v>33</v>
      </c>
      <c r="D25" s="7">
        <f t="shared" si="1"/>
        <v>0.94285714285714284</v>
      </c>
      <c r="E25" s="16">
        <v>917</v>
      </c>
      <c r="F25" s="16">
        <v>440</v>
      </c>
      <c r="G25" s="8">
        <f t="shared" si="0"/>
        <v>0.47982551799345691</v>
      </c>
      <c r="H25" s="19">
        <v>3.2110091743119265</v>
      </c>
      <c r="I25" s="19">
        <v>1.6654619710239955</v>
      </c>
      <c r="J25" s="19">
        <v>3.426605504587156</v>
      </c>
      <c r="K25" s="19">
        <v>1.5555989910729244</v>
      </c>
      <c r="L25" s="19">
        <v>3.1471264367816092</v>
      </c>
      <c r="M25" s="19">
        <v>1.7311086376404319</v>
      </c>
      <c r="N25" s="19">
        <v>3.5128805620608898</v>
      </c>
      <c r="O25" s="19">
        <v>1.6704270889236719</v>
      </c>
      <c r="P25" s="19">
        <v>3.625</v>
      </c>
      <c r="Q25" s="19">
        <v>1.6697666206317237</v>
      </c>
      <c r="R25" s="19">
        <v>3.2621809744779582</v>
      </c>
      <c r="S25" s="19">
        <v>1.784541860224355</v>
      </c>
      <c r="T25" s="19">
        <v>3.3641337753699232</v>
      </c>
      <c r="U25" s="19">
        <v>3.5351606841816849</v>
      </c>
      <c r="V25" s="19">
        <v>3.0667713716022544</v>
      </c>
      <c r="W25" s="19">
        <v>2.986684735392096</v>
      </c>
      <c r="X25" s="13">
        <v>3</v>
      </c>
      <c r="Y25" s="54">
        <f t="shared" si="2"/>
        <v>9.0909090909090912E-2</v>
      </c>
      <c r="Z25" s="13">
        <v>13</v>
      </c>
      <c r="AA25" s="56">
        <f t="shared" si="3"/>
        <v>0.39393939393939392</v>
      </c>
      <c r="AB25" s="13">
        <v>17</v>
      </c>
      <c r="AC25" s="56">
        <f t="shared" si="4"/>
        <v>0.51515151515151514</v>
      </c>
      <c r="AD25" s="44"/>
    </row>
    <row r="26" spans="1:30" x14ac:dyDescent="0.2">
      <c r="A26" s="14" t="s">
        <v>45</v>
      </c>
      <c r="B26" s="13">
        <v>53</v>
      </c>
      <c r="C26" s="13">
        <v>44</v>
      </c>
      <c r="D26" s="7">
        <f t="shared" si="1"/>
        <v>0.83018867924528306</v>
      </c>
      <c r="E26" s="16">
        <v>1947</v>
      </c>
      <c r="F26" s="16">
        <v>499</v>
      </c>
      <c r="G26" s="8">
        <f t="shared" si="0"/>
        <v>0.25629173086800205</v>
      </c>
      <c r="H26" s="19">
        <v>3.5681818181818183</v>
      </c>
      <c r="I26" s="19">
        <v>1.4206040764509249</v>
      </c>
      <c r="J26" s="19">
        <v>3.6168032786885247</v>
      </c>
      <c r="K26" s="19">
        <v>1.4195338717222079</v>
      </c>
      <c r="L26" s="19">
        <v>3.3164300202839758</v>
      </c>
      <c r="M26" s="19">
        <v>1.6221516104319693</v>
      </c>
      <c r="N26" s="19">
        <v>3.5635245901639343</v>
      </c>
      <c r="O26" s="19">
        <v>1.5486834427877523</v>
      </c>
      <c r="P26" s="19">
        <v>3.8407643312101909</v>
      </c>
      <c r="Q26" s="19">
        <v>1.5444184506554663</v>
      </c>
      <c r="R26" s="19">
        <v>3.3865030674846626</v>
      </c>
      <c r="S26" s="19">
        <v>1.6068187949632433</v>
      </c>
      <c r="T26" s="19">
        <v>3.5487011843355183</v>
      </c>
      <c r="U26" s="19">
        <v>3.5042980555938628</v>
      </c>
      <c r="V26" s="19">
        <v>3.5946528477699857</v>
      </c>
      <c r="W26" s="19">
        <v>3.3756299788503132</v>
      </c>
      <c r="X26" s="13">
        <v>2</v>
      </c>
      <c r="Y26" s="54">
        <f t="shared" si="2"/>
        <v>4.5454545454545456E-2</v>
      </c>
      <c r="Z26" s="13">
        <v>14</v>
      </c>
      <c r="AA26" s="56">
        <f t="shared" si="3"/>
        <v>0.31818181818181818</v>
      </c>
      <c r="AB26" s="13">
        <v>28</v>
      </c>
      <c r="AC26" s="56">
        <f t="shared" si="4"/>
        <v>0.63636363636363635</v>
      </c>
      <c r="AD26" s="44"/>
    </row>
    <row r="27" spans="1:30" x14ac:dyDescent="0.2">
      <c r="A27" s="14" t="s">
        <v>53</v>
      </c>
      <c r="B27" s="13">
        <v>41</v>
      </c>
      <c r="C27" s="13">
        <v>31</v>
      </c>
      <c r="D27" s="7">
        <f t="shared" si="1"/>
        <v>0.75609756097560976</v>
      </c>
      <c r="E27" s="16">
        <v>696</v>
      </c>
      <c r="F27" s="16">
        <v>205</v>
      </c>
      <c r="G27" s="8">
        <f t="shared" si="0"/>
        <v>0.29454022988505746</v>
      </c>
      <c r="H27" s="19">
        <v>3.6095238095238096</v>
      </c>
      <c r="I27" s="19">
        <v>1.1860048177221112</v>
      </c>
      <c r="J27" s="19">
        <v>3.3906976744186048</v>
      </c>
      <c r="K27" s="19">
        <v>1.2552346382080057</v>
      </c>
      <c r="L27" s="19">
        <v>3.5263157894736841</v>
      </c>
      <c r="M27" s="19">
        <v>1.3230669192729796</v>
      </c>
      <c r="N27" s="19">
        <v>3.6824644549763033</v>
      </c>
      <c r="O27" s="19">
        <v>1.2338964965533878</v>
      </c>
      <c r="P27" s="19">
        <v>3.57487922705314</v>
      </c>
      <c r="Q27" s="19">
        <v>1.3082808922819591</v>
      </c>
      <c r="R27" s="19">
        <v>3.5837320574162681</v>
      </c>
      <c r="S27" s="19">
        <v>1.3387434712101365</v>
      </c>
      <c r="T27" s="19">
        <v>3.5612688354769682</v>
      </c>
      <c r="U27" s="19">
        <v>3.7574627911559442</v>
      </c>
      <c r="V27" s="19">
        <v>3.7948333625752979</v>
      </c>
      <c r="W27" s="19">
        <v>3.7908142071603605</v>
      </c>
      <c r="X27" s="13">
        <v>1</v>
      </c>
      <c r="Y27" s="54">
        <f t="shared" si="2"/>
        <v>3.2258064516129031E-2</v>
      </c>
      <c r="Z27" s="13">
        <v>10</v>
      </c>
      <c r="AA27" s="56">
        <f t="shared" si="3"/>
        <v>0.32258064516129031</v>
      </c>
      <c r="AB27" s="13">
        <v>20</v>
      </c>
      <c r="AC27" s="56">
        <f t="shared" si="4"/>
        <v>0.64516129032258063</v>
      </c>
      <c r="AD27" s="44"/>
    </row>
    <row r="28" spans="1:30" ht="24" x14ac:dyDescent="0.2">
      <c r="A28" s="14" t="s">
        <v>46</v>
      </c>
      <c r="B28" s="13">
        <v>29</v>
      </c>
      <c r="C28" s="13">
        <v>28</v>
      </c>
      <c r="D28" s="7">
        <f t="shared" si="1"/>
        <v>0.96551724137931039</v>
      </c>
      <c r="E28" s="16">
        <v>3414</v>
      </c>
      <c r="F28" s="16">
        <v>1167</v>
      </c>
      <c r="G28" s="8">
        <f t="shared" si="0"/>
        <v>0.34182776801405973</v>
      </c>
      <c r="H28" s="19">
        <v>3.9466666666666668</v>
      </c>
      <c r="I28" s="19">
        <v>1.2841061371353117</v>
      </c>
      <c r="J28" s="19">
        <v>3.9203539823008851</v>
      </c>
      <c r="K28" s="19">
        <v>1.3897503719596009</v>
      </c>
      <c r="L28" s="19">
        <v>4.1863636363636365</v>
      </c>
      <c r="M28" s="19">
        <v>1.1691605912659579</v>
      </c>
      <c r="N28" s="19">
        <v>4.084507042253521</v>
      </c>
      <c r="O28" s="19">
        <v>1.3396684911662879</v>
      </c>
      <c r="P28" s="19">
        <v>4.333333333333333</v>
      </c>
      <c r="Q28" s="19">
        <v>1.207940187614994</v>
      </c>
      <c r="R28" s="19">
        <v>4.1255605381165923</v>
      </c>
      <c r="S28" s="19">
        <v>1.2564864226594881</v>
      </c>
      <c r="T28" s="19">
        <v>4.0994641998391055</v>
      </c>
      <c r="U28" s="19">
        <v>3.6911460766163167</v>
      </c>
      <c r="V28" s="19">
        <v>3.558306546469252</v>
      </c>
      <c r="W28" s="19">
        <v>3.4055916807642252</v>
      </c>
      <c r="X28" s="13">
        <v>0</v>
      </c>
      <c r="Y28" s="54">
        <f t="shared" si="2"/>
        <v>0</v>
      </c>
      <c r="Z28" s="13">
        <v>7</v>
      </c>
      <c r="AA28" s="56">
        <f t="shared" si="3"/>
        <v>0.25</v>
      </c>
      <c r="AB28" s="13">
        <v>21</v>
      </c>
      <c r="AC28" s="56">
        <f t="shared" si="4"/>
        <v>0.75</v>
      </c>
      <c r="AD28" s="44"/>
    </row>
    <row r="29" spans="1:30" ht="24" x14ac:dyDescent="0.2">
      <c r="A29" s="14" t="s">
        <v>47</v>
      </c>
      <c r="B29" s="13">
        <v>35</v>
      </c>
      <c r="C29" s="13">
        <v>33</v>
      </c>
      <c r="D29" s="7">
        <f t="shared" si="1"/>
        <v>0.94285714285714284</v>
      </c>
      <c r="E29" s="16">
        <v>5855</v>
      </c>
      <c r="F29" s="16">
        <v>1719</v>
      </c>
      <c r="G29" s="8">
        <f t="shared" si="0"/>
        <v>0.29359521776259606</v>
      </c>
      <c r="H29" s="19">
        <v>3.8390705679862305</v>
      </c>
      <c r="I29" s="19">
        <v>1.2061092678838439</v>
      </c>
      <c r="J29" s="19">
        <v>3.722652885443583</v>
      </c>
      <c r="K29" s="19">
        <v>1.3552879287903574</v>
      </c>
      <c r="L29" s="19">
        <v>3.6739894551845342</v>
      </c>
      <c r="M29" s="19">
        <v>1.3329100321486507</v>
      </c>
      <c r="N29" s="19">
        <v>3.7107142857142859</v>
      </c>
      <c r="O29" s="19">
        <v>1.4779497635706205</v>
      </c>
      <c r="P29" s="19">
        <v>3.9925093632958801</v>
      </c>
      <c r="Q29" s="19">
        <v>1.3337027242983046</v>
      </c>
      <c r="R29" s="19">
        <v>3.7857769973661108</v>
      </c>
      <c r="S29" s="19">
        <v>1.3725047937714456</v>
      </c>
      <c r="T29" s="19">
        <v>3.7874522591651036</v>
      </c>
      <c r="U29" s="19">
        <v>3.5289105570047909</v>
      </c>
      <c r="V29" s="19">
        <v>3.4077649310485931</v>
      </c>
      <c r="W29" s="19">
        <v>3.2846289112377662</v>
      </c>
      <c r="X29" s="13">
        <v>1</v>
      </c>
      <c r="Y29" s="54">
        <f t="shared" si="2"/>
        <v>3.0303030303030304E-2</v>
      </c>
      <c r="Z29" s="13">
        <v>16</v>
      </c>
      <c r="AA29" s="56">
        <f t="shared" si="3"/>
        <v>0.48484848484848486</v>
      </c>
      <c r="AB29" s="13">
        <v>16</v>
      </c>
      <c r="AC29" s="56">
        <f t="shared" si="4"/>
        <v>0.48484848484848486</v>
      </c>
      <c r="AD29" s="44"/>
    </row>
    <row r="30" spans="1:30" ht="24" x14ac:dyDescent="0.2">
      <c r="A30" s="14" t="s">
        <v>73</v>
      </c>
      <c r="B30" s="13">
        <v>25</v>
      </c>
      <c r="C30" s="13">
        <v>24</v>
      </c>
      <c r="D30" s="7">
        <f t="shared" si="1"/>
        <v>0.96</v>
      </c>
      <c r="E30" s="16">
        <v>806</v>
      </c>
      <c r="F30" s="16">
        <v>229</v>
      </c>
      <c r="G30" s="8">
        <f t="shared" si="0"/>
        <v>0.28411910669975188</v>
      </c>
      <c r="H30" s="19">
        <v>3.6033155713439906</v>
      </c>
      <c r="I30" s="19">
        <v>1.3756130543709342</v>
      </c>
      <c r="J30" s="19">
        <v>3.5727923627684963</v>
      </c>
      <c r="K30" s="19">
        <v>1.4525570519259638</v>
      </c>
      <c r="L30" s="19">
        <v>3.5262195121951221</v>
      </c>
      <c r="M30" s="19">
        <v>1.4669165448199535</v>
      </c>
      <c r="N30" s="19">
        <v>3.4609425435765009</v>
      </c>
      <c r="O30" s="19">
        <v>1.655561261435492</v>
      </c>
      <c r="P30" s="19">
        <v>3.8755583918315253</v>
      </c>
      <c r="Q30" s="19">
        <v>1.5163506231294595</v>
      </c>
      <c r="R30" s="19">
        <v>3.5697042848521425</v>
      </c>
      <c r="S30" s="19">
        <v>1.4923717374829599</v>
      </c>
      <c r="T30" s="19">
        <v>3.6014221110946298</v>
      </c>
      <c r="U30" s="19">
        <v>3.9850573509920575</v>
      </c>
      <c r="V30" s="19">
        <v>3.9453585886586602</v>
      </c>
      <c r="W30" s="19">
        <v>3.8832214911645688</v>
      </c>
      <c r="X30" s="13">
        <v>1</v>
      </c>
      <c r="Y30" s="54">
        <f t="shared" si="2"/>
        <v>4.1666666666666664E-2</v>
      </c>
      <c r="Z30" s="13">
        <v>2</v>
      </c>
      <c r="AA30" s="56">
        <f t="shared" si="3"/>
        <v>8.3333333333333329E-2</v>
      </c>
      <c r="AB30" s="13">
        <v>21</v>
      </c>
      <c r="AC30" s="56">
        <f t="shared" si="4"/>
        <v>0.875</v>
      </c>
      <c r="AD30" s="44"/>
    </row>
    <row r="31" spans="1:30" x14ac:dyDescent="0.2">
      <c r="A31" s="14" t="s">
        <v>25</v>
      </c>
      <c r="B31" s="13">
        <v>43</v>
      </c>
      <c r="C31" s="13">
        <v>40</v>
      </c>
      <c r="D31" s="7">
        <f t="shared" si="1"/>
        <v>0.93023255813953487</v>
      </c>
      <c r="E31" s="16">
        <v>1940</v>
      </c>
      <c r="F31" s="16">
        <v>722</v>
      </c>
      <c r="G31" s="8">
        <f t="shared" si="0"/>
        <v>0.37216494845360826</v>
      </c>
      <c r="H31" s="19">
        <v>3.5283018867924527</v>
      </c>
      <c r="I31" s="19">
        <v>1.4969436465094212</v>
      </c>
      <c r="J31" s="19">
        <v>3.5467032967032965</v>
      </c>
      <c r="K31" s="19">
        <v>1.5953905783665321</v>
      </c>
      <c r="L31" s="19">
        <v>3.2558459422283357</v>
      </c>
      <c r="M31" s="19">
        <v>1.6968666045845127</v>
      </c>
      <c r="N31" s="19">
        <v>3.8562874251497008</v>
      </c>
      <c r="O31" s="19">
        <v>1.5401686042627858</v>
      </c>
      <c r="P31" s="19">
        <v>4.1323943661971834</v>
      </c>
      <c r="Q31" s="19">
        <v>1.4288755625210716</v>
      </c>
      <c r="R31" s="19">
        <v>3.583673469387755</v>
      </c>
      <c r="S31" s="19">
        <v>1.5835513848942018</v>
      </c>
      <c r="T31" s="19">
        <v>3.6505343977431206</v>
      </c>
      <c r="U31" s="19">
        <v>3.6564970817602709</v>
      </c>
      <c r="V31" s="19">
        <v>3.7534041436254451</v>
      </c>
      <c r="W31" s="19">
        <v>3.741277030012379</v>
      </c>
      <c r="X31" s="13">
        <v>2</v>
      </c>
      <c r="Y31" s="54">
        <f t="shared" si="2"/>
        <v>0.05</v>
      </c>
      <c r="Z31" s="13">
        <v>7</v>
      </c>
      <c r="AA31" s="56">
        <f t="shared" si="3"/>
        <v>0.17499999999999999</v>
      </c>
      <c r="AB31" s="13">
        <v>31</v>
      </c>
      <c r="AC31" s="56">
        <f t="shared" si="4"/>
        <v>0.77500000000000002</v>
      </c>
      <c r="AD31" s="44"/>
    </row>
    <row r="32" spans="1:30" x14ac:dyDescent="0.2">
      <c r="A32" s="14" t="s">
        <v>26</v>
      </c>
      <c r="B32" s="13">
        <v>53</v>
      </c>
      <c r="C32" s="13">
        <v>50</v>
      </c>
      <c r="D32" s="7">
        <f t="shared" si="1"/>
        <v>0.94339622641509435</v>
      </c>
      <c r="E32" s="16">
        <v>6148</v>
      </c>
      <c r="F32" s="16">
        <v>1334</v>
      </c>
      <c r="G32" s="8">
        <f t="shared" si="0"/>
        <v>0.21698113207547171</v>
      </c>
      <c r="H32" s="19">
        <v>3.6579754601226995</v>
      </c>
      <c r="I32" s="19">
        <v>1.464194569354125</v>
      </c>
      <c r="J32" s="19">
        <v>3.4932935916542474</v>
      </c>
      <c r="K32" s="19">
        <v>1.538819007906348</v>
      </c>
      <c r="L32" s="19">
        <v>3.5329795299469295</v>
      </c>
      <c r="M32" s="19">
        <v>1.4926007159159267</v>
      </c>
      <c r="N32" s="19">
        <v>3.7786946736684173</v>
      </c>
      <c r="O32" s="19">
        <v>1.4549581092419077</v>
      </c>
      <c r="P32" s="19">
        <v>3.9417701863354035</v>
      </c>
      <c r="Q32" s="19">
        <v>1.4651169933409753</v>
      </c>
      <c r="R32" s="19">
        <v>3.407686510926903</v>
      </c>
      <c r="S32" s="19">
        <v>1.6844693829968551</v>
      </c>
      <c r="T32" s="19">
        <v>3.6353999921091003</v>
      </c>
      <c r="U32" s="19">
        <v>3.5689314323112118</v>
      </c>
      <c r="V32" s="19">
        <v>3.4699812261710044</v>
      </c>
      <c r="W32" s="19">
        <v>3.438795526366738</v>
      </c>
      <c r="X32" s="13">
        <v>3</v>
      </c>
      <c r="Y32" s="54">
        <f t="shared" si="2"/>
        <v>0.06</v>
      </c>
      <c r="Z32" s="13">
        <v>17</v>
      </c>
      <c r="AA32" s="56">
        <f t="shared" si="3"/>
        <v>0.34</v>
      </c>
      <c r="AB32" s="13">
        <v>30</v>
      </c>
      <c r="AC32" s="56">
        <f t="shared" si="4"/>
        <v>0.6</v>
      </c>
      <c r="AD32" s="44"/>
    </row>
    <row r="33" spans="1:30" ht="24" x14ac:dyDescent="0.2">
      <c r="A33" s="14" t="s">
        <v>48</v>
      </c>
      <c r="B33" s="13">
        <v>47</v>
      </c>
      <c r="C33" s="13">
        <v>42</v>
      </c>
      <c r="D33" s="7">
        <f t="shared" si="1"/>
        <v>0.8936170212765957</v>
      </c>
      <c r="E33" s="16">
        <v>1267</v>
      </c>
      <c r="F33" s="16">
        <v>352</v>
      </c>
      <c r="G33" s="8">
        <f t="shared" si="0"/>
        <v>0.27782162588792425</v>
      </c>
      <c r="H33" s="19">
        <v>3.6724137931034484</v>
      </c>
      <c r="I33" s="19">
        <v>1.5453333788904418</v>
      </c>
      <c r="J33" s="19">
        <v>3.7485714285714287</v>
      </c>
      <c r="K33" s="19">
        <v>1.5475966076230334</v>
      </c>
      <c r="L33" s="19">
        <v>3.4764705882352942</v>
      </c>
      <c r="M33" s="19">
        <v>1.6534684780732756</v>
      </c>
      <c r="N33" s="19">
        <v>3.9764705882352942</v>
      </c>
      <c r="O33" s="19">
        <v>1.5814296253388447</v>
      </c>
      <c r="P33" s="19">
        <v>4.1167664670658679</v>
      </c>
      <c r="Q33" s="19">
        <v>1.5696503194911824</v>
      </c>
      <c r="R33" s="19">
        <v>3.5843023255813953</v>
      </c>
      <c r="S33" s="19">
        <v>1.7173062102324763</v>
      </c>
      <c r="T33" s="19">
        <v>3.7624991984654543</v>
      </c>
      <c r="U33" s="19">
        <v>3.4754315313517776</v>
      </c>
      <c r="V33" s="19">
        <v>3.5678169861149289</v>
      </c>
      <c r="W33" s="19">
        <v>3.4317144941310391</v>
      </c>
      <c r="X33" s="13">
        <v>4</v>
      </c>
      <c r="Y33" s="54">
        <f t="shared" si="2"/>
        <v>9.5238095238095233E-2</v>
      </c>
      <c r="Z33" s="13">
        <v>9</v>
      </c>
      <c r="AA33" s="56">
        <f t="shared" si="3"/>
        <v>0.21428571428571427</v>
      </c>
      <c r="AB33" s="13">
        <v>29</v>
      </c>
      <c r="AC33" s="56">
        <f t="shared" si="4"/>
        <v>0.69047619047619047</v>
      </c>
      <c r="AD33" s="44"/>
    </row>
    <row r="34" spans="1:30" x14ac:dyDescent="0.2">
      <c r="A34" s="14" t="s">
        <v>49</v>
      </c>
      <c r="B34" s="13">
        <v>8</v>
      </c>
      <c r="C34" s="13">
        <v>8</v>
      </c>
      <c r="D34" s="7">
        <f t="shared" si="1"/>
        <v>1</v>
      </c>
      <c r="E34" s="16">
        <v>233</v>
      </c>
      <c r="F34" s="16">
        <v>116</v>
      </c>
      <c r="G34" s="8">
        <f t="shared" si="0"/>
        <v>0.4978540772532189</v>
      </c>
      <c r="H34" s="19">
        <v>4.307017543859649</v>
      </c>
      <c r="I34" s="19">
        <v>1.1982819041500137</v>
      </c>
      <c r="J34" s="19">
        <v>4.2702702702702702</v>
      </c>
      <c r="K34" s="19">
        <v>1.1750895203495693</v>
      </c>
      <c r="L34" s="19">
        <v>4.1592920353982299</v>
      </c>
      <c r="M34" s="19">
        <v>1.3987645804258328</v>
      </c>
      <c r="N34" s="19">
        <v>4.3859649122807021</v>
      </c>
      <c r="O34" s="19">
        <v>1.1250075471119487</v>
      </c>
      <c r="P34" s="19">
        <v>4.4736842105263159</v>
      </c>
      <c r="Q34" s="19">
        <v>1.1914929009535979</v>
      </c>
      <c r="R34" s="19">
        <v>4.2792792792792795</v>
      </c>
      <c r="S34" s="19">
        <v>1.1921803644138842</v>
      </c>
      <c r="T34" s="19">
        <v>4.3125847086024072</v>
      </c>
      <c r="U34" s="19">
        <v>4.2394665261159181</v>
      </c>
      <c r="V34" s="19">
        <v>4.0704929561873149</v>
      </c>
      <c r="W34" s="19">
        <v>4.0308001987964142</v>
      </c>
      <c r="X34" s="13">
        <v>0</v>
      </c>
      <c r="Y34" s="54">
        <f t="shared" si="2"/>
        <v>0</v>
      </c>
      <c r="Z34" s="13">
        <v>0</v>
      </c>
      <c r="AA34" s="56">
        <f t="shared" si="3"/>
        <v>0</v>
      </c>
      <c r="AB34" s="13">
        <v>8</v>
      </c>
      <c r="AC34" s="56">
        <f t="shared" si="4"/>
        <v>1</v>
      </c>
      <c r="AD34" s="44"/>
    </row>
    <row r="35" spans="1:30" ht="24.75" customHeight="1" x14ac:dyDescent="0.2">
      <c r="A35" s="26" t="s">
        <v>56</v>
      </c>
      <c r="B35" s="21"/>
      <c r="C35" s="22"/>
      <c r="D35" s="7"/>
      <c r="E35" s="23"/>
      <c r="F35" s="2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9"/>
      <c r="U35" s="19"/>
      <c r="V35" s="19"/>
      <c r="W35" s="19"/>
      <c r="X35" s="25"/>
      <c r="Y35" s="54"/>
      <c r="Z35" s="13"/>
      <c r="AA35" s="56"/>
      <c r="AB35" s="25"/>
      <c r="AC35" s="56"/>
      <c r="AD35" s="44"/>
    </row>
    <row r="36" spans="1:30" x14ac:dyDescent="0.2">
      <c r="A36" s="20" t="s">
        <v>57</v>
      </c>
      <c r="B36" s="21">
        <f>SUM(B8,B13)</f>
        <v>97</v>
      </c>
      <c r="C36" s="21">
        <f>SUM(C8,C13)</f>
        <v>84</v>
      </c>
      <c r="D36" s="7">
        <f>C36/B36</f>
        <v>0.865979381443299</v>
      </c>
      <c r="E36" s="13">
        <f>SUM(E8,E13)</f>
        <v>2277</v>
      </c>
      <c r="F36" s="13">
        <f>SUM(F8,F13)</f>
        <v>746</v>
      </c>
      <c r="G36" s="8">
        <f>F36/E36</f>
        <v>0.32762406675450156</v>
      </c>
      <c r="H36" s="51">
        <v>3.7050754458161865</v>
      </c>
      <c r="I36" s="51">
        <v>1.4495126221691144</v>
      </c>
      <c r="J36" s="51">
        <v>3.7682926829268291</v>
      </c>
      <c r="K36" s="51">
        <v>1.511322283907415</v>
      </c>
      <c r="L36" s="51">
        <v>3.7554347826086958</v>
      </c>
      <c r="M36" s="51">
        <v>1.4836882985214508</v>
      </c>
      <c r="N36" s="51">
        <v>3.9368131868131866</v>
      </c>
      <c r="O36" s="51">
        <v>1.5368438900859027</v>
      </c>
      <c r="P36" s="51">
        <v>4.0013986013986012</v>
      </c>
      <c r="Q36" s="51">
        <v>1.5169437990096351</v>
      </c>
      <c r="R36" s="51">
        <v>3.7462686567164178</v>
      </c>
      <c r="S36" s="51">
        <v>1.5151195599642866</v>
      </c>
      <c r="T36" s="19">
        <v>3.8188805593799859</v>
      </c>
      <c r="U36" s="19">
        <v>3.7541721502301031</v>
      </c>
      <c r="V36" s="19">
        <v>3.8711332554522015</v>
      </c>
      <c r="W36" s="19">
        <v>4.0159570224793297</v>
      </c>
      <c r="X36" s="25">
        <f>SUM(X8,X13)</f>
        <v>3</v>
      </c>
      <c r="Y36" s="54">
        <f t="shared" si="2"/>
        <v>3.5714285714285712E-2</v>
      </c>
      <c r="Z36" s="13">
        <f>SUM(Z8,Z13)</f>
        <v>15</v>
      </c>
      <c r="AA36" s="56">
        <f>Z36/C36</f>
        <v>0.17857142857142858</v>
      </c>
      <c r="AB36" s="25">
        <f>SUM(AB8,AB13)</f>
        <v>66</v>
      </c>
      <c r="AC36" s="56">
        <f>AB36/C36</f>
        <v>0.7857142857142857</v>
      </c>
      <c r="AD36" s="44"/>
    </row>
    <row r="37" spans="1:30" x14ac:dyDescent="0.2">
      <c r="A37" s="20" t="s">
        <v>58</v>
      </c>
      <c r="B37" s="21">
        <f>SUM(B9,B31)</f>
        <v>92</v>
      </c>
      <c r="C37" s="21">
        <f>SUM(C9,C31)</f>
        <v>86</v>
      </c>
      <c r="D37" s="7">
        <f>C37/B37</f>
        <v>0.93478260869565222</v>
      </c>
      <c r="E37" s="13">
        <f>SUM(E9,E31)</f>
        <v>4024</v>
      </c>
      <c r="F37" s="13">
        <f>SUM(F9,F31)</f>
        <v>1547</v>
      </c>
      <c r="G37" s="8">
        <f>F37/E37</f>
        <v>0.38444333996023855</v>
      </c>
      <c r="H37" s="51">
        <v>3.5959044368600681</v>
      </c>
      <c r="I37" s="51">
        <v>1.4463954222955091</v>
      </c>
      <c r="J37" s="51">
        <v>3.611439842209073</v>
      </c>
      <c r="K37" s="51">
        <v>1.509914808233259</v>
      </c>
      <c r="L37" s="51">
        <v>3.4050880626223092</v>
      </c>
      <c r="M37" s="51">
        <v>1.6019407927878033</v>
      </c>
      <c r="N37" s="51">
        <v>3.8620218579234971</v>
      </c>
      <c r="O37" s="51">
        <v>1.4561553925336226</v>
      </c>
      <c r="P37" s="51">
        <v>4.1543046357615898</v>
      </c>
      <c r="Q37" s="51">
        <v>1.375986186461563</v>
      </c>
      <c r="R37" s="51">
        <v>3.6112913692407527</v>
      </c>
      <c r="S37" s="51">
        <v>1.5467106971354576</v>
      </c>
      <c r="T37" s="19">
        <v>3.7066750341028816</v>
      </c>
      <c r="U37" s="19">
        <v>3.7286362887528246</v>
      </c>
      <c r="V37" s="19">
        <v>3.6723721330909229</v>
      </c>
      <c r="W37" s="19">
        <v>3.5595921634752727</v>
      </c>
      <c r="X37" s="25">
        <f>SUM(X9,X31)</f>
        <v>2</v>
      </c>
      <c r="Y37" s="54">
        <f t="shared" si="2"/>
        <v>2.3255813953488372E-2</v>
      </c>
      <c r="Z37" s="13">
        <f>SUM(Z9,Z31)</f>
        <v>20</v>
      </c>
      <c r="AA37" s="56">
        <f>Z37/C37</f>
        <v>0.23255813953488372</v>
      </c>
      <c r="AB37" s="25">
        <f>SUM(AB9,AB31)</f>
        <v>64</v>
      </c>
      <c r="AC37" s="56">
        <f>AB37/C37</f>
        <v>0.7441860465116279</v>
      </c>
      <c r="AD37" s="44"/>
    </row>
    <row r="38" spans="1:30" x14ac:dyDescent="0.2">
      <c r="A38" s="20" t="s">
        <v>59</v>
      </c>
      <c r="B38" s="21">
        <f>SUM(B7,B10,B27,B32)</f>
        <v>170</v>
      </c>
      <c r="C38" s="21">
        <f>SUM(C7,C10,C27,C32)</f>
        <v>151</v>
      </c>
      <c r="D38" s="7">
        <f>C38/B38</f>
        <v>0.88823529411764701</v>
      </c>
      <c r="E38" s="13">
        <f>SUM(E7,E10,E27,E32)</f>
        <v>12443</v>
      </c>
      <c r="F38" s="13">
        <f>SUM(F7,F10,F27,F32)</f>
        <v>3002</v>
      </c>
      <c r="G38" s="8">
        <f>F38/E38</f>
        <v>0.24126014626697742</v>
      </c>
      <c r="H38" s="51">
        <v>3.7970965563808239</v>
      </c>
      <c r="I38" s="51">
        <v>1.3014235095050701</v>
      </c>
      <c r="J38" s="51">
        <v>3.6630327056491576</v>
      </c>
      <c r="K38" s="51">
        <v>1.3650211244200823</v>
      </c>
      <c r="L38" s="51">
        <v>3.6570654015587936</v>
      </c>
      <c r="M38" s="51">
        <v>1.384778044550945</v>
      </c>
      <c r="N38" s="51">
        <v>3.8685524126455908</v>
      </c>
      <c r="O38" s="51">
        <v>1.3569221608714763</v>
      </c>
      <c r="P38" s="51">
        <v>3.9935153583617748</v>
      </c>
      <c r="Q38" s="51">
        <v>1.3511090486162107</v>
      </c>
      <c r="R38" s="51">
        <v>3.6536144578313254</v>
      </c>
      <c r="S38" s="51">
        <v>1.5006405243136662</v>
      </c>
      <c r="T38" s="19">
        <v>3.7721461487379115</v>
      </c>
      <c r="U38" s="19">
        <v>3.7183519659058923</v>
      </c>
      <c r="V38" s="19">
        <v>3.7704065445441475</v>
      </c>
      <c r="W38" s="19">
        <v>3.6656424388406035</v>
      </c>
      <c r="X38" s="25">
        <f>SUM(X7,X10,X27,X32)</f>
        <v>4</v>
      </c>
      <c r="Y38" s="54">
        <f t="shared" si="2"/>
        <v>2.6490066225165563E-2</v>
      </c>
      <c r="Z38" s="13">
        <f>SUM(Z7,Z10,Z27,Z32)</f>
        <v>38</v>
      </c>
      <c r="AA38" s="56">
        <f>Z38/C38</f>
        <v>0.25165562913907286</v>
      </c>
      <c r="AB38" s="25">
        <f>SUM(AB7,AB10,AB27,AB32)</f>
        <v>109</v>
      </c>
      <c r="AC38" s="56">
        <f>AB38/C38</f>
        <v>0.72185430463576161</v>
      </c>
      <c r="AD38" s="44"/>
    </row>
    <row r="39" spans="1:30" x14ac:dyDescent="0.2">
      <c r="A39" s="20" t="s">
        <v>60</v>
      </c>
      <c r="B39" s="21">
        <f>SUM(B3,B5,B6,B11,B12,B29,B28,B30,B33:B34)</f>
        <v>394</v>
      </c>
      <c r="C39" s="21">
        <f>SUM(C3,C5,C6,C11,C12,C29,C28,C30,C33:C34)</f>
        <v>343</v>
      </c>
      <c r="D39" s="7">
        <f>C39/B39</f>
        <v>0.87055837563451777</v>
      </c>
      <c r="E39" s="13">
        <f>SUM(E3,E5,E6,E11,E12,E29,E28,E30,E33:E34)</f>
        <v>30505</v>
      </c>
      <c r="F39" s="13">
        <f>SUM(F3,F5,F6,F11,F12,F29,F28,F30,F33:F34)</f>
        <v>6909</v>
      </c>
      <c r="G39" s="8">
        <f>F39/E39</f>
        <v>0.22648746107195541</v>
      </c>
      <c r="H39" s="51">
        <v>3.6814836620547542</v>
      </c>
      <c r="I39" s="51">
        <v>1.4009697092061371</v>
      </c>
      <c r="J39" s="51">
        <v>3.7002359186080804</v>
      </c>
      <c r="K39" s="51">
        <v>1.4274769877092581</v>
      </c>
      <c r="L39" s="51">
        <v>3.5513087447947651</v>
      </c>
      <c r="M39" s="51">
        <v>1.4890796139028624</v>
      </c>
      <c r="N39" s="51">
        <v>3.6900977995110025</v>
      </c>
      <c r="O39" s="51">
        <v>1.5629595255761022</v>
      </c>
      <c r="P39" s="51">
        <v>3.991196352774721</v>
      </c>
      <c r="Q39" s="51">
        <v>1.4651886668689755</v>
      </c>
      <c r="R39" s="51">
        <v>3.6136161376446156</v>
      </c>
      <c r="S39" s="51">
        <v>1.5393021554369088</v>
      </c>
      <c r="T39" s="19">
        <v>3.7046564358979897</v>
      </c>
      <c r="U39" s="19">
        <v>3.5595120912885094</v>
      </c>
      <c r="V39" s="19">
        <v>3.6618036701901633</v>
      </c>
      <c r="W39" s="39">
        <v>3.4961490600530514</v>
      </c>
      <c r="X39" s="25">
        <f>SUM(X3,X5,X6,X11,X12,X29,X28,X30,X33:X34)</f>
        <v>16</v>
      </c>
      <c r="Y39" s="54">
        <f t="shared" si="2"/>
        <v>4.6647230320699708E-2</v>
      </c>
      <c r="Z39" s="25">
        <f>SUM(Z3,Z5,Z6,Z11,Z12,Z29,Z28,Z30,Z33:Z34)</f>
        <v>88</v>
      </c>
      <c r="AA39" s="56">
        <f>Z39/C39</f>
        <v>0.2565597667638484</v>
      </c>
      <c r="AB39" s="25">
        <f>SUM(AB3,AB5,AB6,AB11,AB12,AB29,AB28,AB30,AB33:AB34)</f>
        <v>239</v>
      </c>
      <c r="AC39" s="56">
        <f>AB39/C39</f>
        <v>0.69679300291545188</v>
      </c>
      <c r="AD39" s="44"/>
    </row>
    <row r="40" spans="1:30" x14ac:dyDescent="0.2">
      <c r="A40" s="20" t="s">
        <v>61</v>
      </c>
      <c r="B40" s="21">
        <f>SUM(B14:B26,B4)</f>
        <v>650</v>
      </c>
      <c r="C40" s="21">
        <f>SUM(C14:C26,C4)</f>
        <v>504</v>
      </c>
      <c r="D40" s="7">
        <f>C40/B40</f>
        <v>0.77538461538461534</v>
      </c>
      <c r="E40" s="13">
        <f>SUM(E14:E26,E4)</f>
        <v>17219</v>
      </c>
      <c r="F40" s="13">
        <f>SUM(F14:F26,F4)</f>
        <v>4701</v>
      </c>
      <c r="G40" s="8">
        <f>F40/E40</f>
        <v>0.27301237005633311</v>
      </c>
      <c r="H40" s="51">
        <v>3.3787645636403605</v>
      </c>
      <c r="I40" s="51">
        <v>1.4868515383548233</v>
      </c>
      <c r="J40" s="51">
        <v>3.5208604954367666</v>
      </c>
      <c r="K40" s="51">
        <v>1.5023344431438383</v>
      </c>
      <c r="L40" s="51">
        <v>3.2380952380952381</v>
      </c>
      <c r="M40" s="51">
        <v>1.5950844087617932</v>
      </c>
      <c r="N40" s="51">
        <v>3.5755427558706248</v>
      </c>
      <c r="O40" s="51">
        <v>1.5666547961249042</v>
      </c>
      <c r="P40" s="51">
        <v>3.8997757847533632</v>
      </c>
      <c r="Q40" s="51">
        <v>1.5186808477531766</v>
      </c>
      <c r="R40" s="51">
        <v>3.4197611292073833</v>
      </c>
      <c r="S40" s="51">
        <v>1.6113197623266482</v>
      </c>
      <c r="T40" s="19">
        <v>3.5054666611672896</v>
      </c>
      <c r="U40" s="19">
        <v>3.3979728836970402</v>
      </c>
      <c r="V40" s="19">
        <v>3.3356511598598981</v>
      </c>
      <c r="W40" s="19">
        <v>3.1227784372803185</v>
      </c>
      <c r="X40" s="25">
        <f>SUM(X14:X26,X4)</f>
        <v>55</v>
      </c>
      <c r="Y40" s="54">
        <f t="shared" si="2"/>
        <v>0.10912698412698413</v>
      </c>
      <c r="Z40" s="13">
        <f>SUM(Z14:Z26,Z4)</f>
        <v>150</v>
      </c>
      <c r="AA40" s="56">
        <f>Z40/C40</f>
        <v>0.29761904761904762</v>
      </c>
      <c r="AB40" s="25">
        <f>SUM(AB14:AB26,AB4)</f>
        <v>299</v>
      </c>
      <c r="AC40" s="56">
        <f>AB40/C40</f>
        <v>0.59325396825396826</v>
      </c>
      <c r="AD40" s="44"/>
    </row>
    <row r="41" spans="1:30" x14ac:dyDescent="0.2">
      <c r="A41" s="20"/>
      <c r="B41" s="21"/>
      <c r="D41" s="7"/>
      <c r="E41" s="23"/>
      <c r="F41" s="24"/>
      <c r="G41" s="8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5"/>
      <c r="Y41" s="54"/>
      <c r="Z41" s="13"/>
      <c r="AA41" s="56"/>
      <c r="AB41" s="25"/>
      <c r="AC41" s="56"/>
      <c r="AD41" s="44"/>
    </row>
    <row r="42" spans="1:30" s="12" customFormat="1" ht="24" customHeight="1" x14ac:dyDescent="0.2">
      <c r="A42" s="27" t="s">
        <v>50</v>
      </c>
      <c r="B42" s="10">
        <f>SUM(B3:B34)</f>
        <v>1403</v>
      </c>
      <c r="C42" s="10">
        <f>SUM(C3:C34)</f>
        <v>1168</v>
      </c>
      <c r="D42" s="36">
        <f>C42/B42</f>
        <v>0.83250178189593727</v>
      </c>
      <c r="E42" s="10">
        <f>SUM(E3:E34)</f>
        <v>66468</v>
      </c>
      <c r="F42" s="10">
        <f>SUM(F3:F34)</f>
        <v>16905</v>
      </c>
      <c r="G42" s="37">
        <f>F42/E42</f>
        <v>0.25433291207799241</v>
      </c>
      <c r="H42" s="38">
        <v>3.6134672393974228</v>
      </c>
      <c r="I42" s="38">
        <v>1.4221369523233292</v>
      </c>
      <c r="J42" s="38">
        <v>3.64</v>
      </c>
      <c r="K42" s="38">
        <v>1.4505374609723709</v>
      </c>
      <c r="L42" s="38">
        <v>3.4798433263031034</v>
      </c>
      <c r="M42" s="38">
        <v>1.520817093721941</v>
      </c>
      <c r="N42" s="38">
        <v>3.7183470465430433</v>
      </c>
      <c r="O42" s="38">
        <v>1.5213364901130182</v>
      </c>
      <c r="P42" s="38">
        <v>3.9829438960389854</v>
      </c>
      <c r="Q42" s="38">
        <v>1.4555443705995517</v>
      </c>
      <c r="R42" s="38">
        <v>3.574003966107806</v>
      </c>
      <c r="S42" s="38">
        <v>1.5551000562150454</v>
      </c>
      <c r="T42" s="38">
        <v>3.6681009123983936</v>
      </c>
      <c r="U42" s="38">
        <v>3.5699078878051633</v>
      </c>
      <c r="V42" s="38">
        <v>3.5302263235934475</v>
      </c>
      <c r="W42" s="38">
        <v>3.3662012906577594</v>
      </c>
      <c r="X42" s="15">
        <f>SUM(X3:X34)</f>
        <v>80</v>
      </c>
      <c r="Y42" s="55">
        <f t="shared" si="2"/>
        <v>6.8493150684931503E-2</v>
      </c>
      <c r="Z42" s="10">
        <f>SUM(Z3:Z34)</f>
        <v>311</v>
      </c>
      <c r="AA42" s="37">
        <f>Z42/C42</f>
        <v>0.26626712328767121</v>
      </c>
      <c r="AB42" s="10">
        <f>SUM(AB3:AB34)</f>
        <v>777</v>
      </c>
      <c r="AC42" s="37">
        <f>AB42/C42</f>
        <v>0.66523972602739723</v>
      </c>
      <c r="AD42" s="44"/>
    </row>
    <row r="43" spans="1:30" x14ac:dyDescent="0.2">
      <c r="D43" s="17"/>
      <c r="G43" s="11"/>
      <c r="I43" s="43"/>
      <c r="K43" s="43"/>
      <c r="M43" s="43"/>
      <c r="O43" s="43"/>
      <c r="Q43" s="43"/>
      <c r="S43" s="43"/>
      <c r="T43" s="43"/>
      <c r="U43" s="43"/>
      <c r="V43" s="43"/>
    </row>
    <row r="44" spans="1:30" x14ac:dyDescent="0.2">
      <c r="J44" s="43"/>
      <c r="L44" s="43"/>
      <c r="N44" s="43"/>
      <c r="P44" s="43"/>
      <c r="R44" s="43"/>
      <c r="W44" s="43"/>
    </row>
    <row r="46" spans="1:30" ht="12.75" x14ac:dyDescent="0.2">
      <c r="C46" s="52"/>
      <c r="D46" s="53"/>
    </row>
    <row r="47" spans="1:30" ht="12.75" x14ac:dyDescent="0.2">
      <c r="C47" s="52"/>
    </row>
    <row r="48" spans="1:30" ht="12.75" x14ac:dyDescent="0.2">
      <c r="C48" s="52"/>
    </row>
    <row r="49" spans="3:4" ht="12.75" x14ac:dyDescent="0.2">
      <c r="C49" s="52"/>
    </row>
    <row r="50" spans="3:4" ht="12.75" x14ac:dyDescent="0.2">
      <c r="C50" s="52"/>
    </row>
    <row r="51" spans="3:4" ht="12.75" x14ac:dyDescent="0.2">
      <c r="C51" s="52"/>
    </row>
    <row r="52" spans="3:4" ht="12.75" x14ac:dyDescent="0.2">
      <c r="C52" s="52"/>
    </row>
    <row r="53" spans="3:4" ht="12.75" x14ac:dyDescent="0.2">
      <c r="C53" s="52"/>
      <c r="D53" s="53"/>
    </row>
    <row r="54" spans="3:4" ht="12.75" x14ac:dyDescent="0.2">
      <c r="C54" s="52"/>
    </row>
    <row r="55" spans="3:4" ht="12.75" x14ac:dyDescent="0.2">
      <c r="C55" s="52"/>
    </row>
    <row r="56" spans="3:4" ht="12.75" x14ac:dyDescent="0.2">
      <c r="C56" s="52"/>
    </row>
    <row r="57" spans="3:4" ht="12.75" x14ac:dyDescent="0.2">
      <c r="C57" s="52"/>
    </row>
    <row r="58" spans="3:4" ht="12.75" x14ac:dyDescent="0.2">
      <c r="C58" s="52"/>
    </row>
    <row r="59" spans="3:4" ht="12.75" x14ac:dyDescent="0.2">
      <c r="C59" s="52"/>
    </row>
    <row r="60" spans="3:4" ht="12.75" x14ac:dyDescent="0.2">
      <c r="C60" s="52"/>
    </row>
    <row r="61" spans="3:4" ht="12.75" x14ac:dyDescent="0.2">
      <c r="C61" s="52"/>
    </row>
    <row r="62" spans="3:4" ht="12.75" x14ac:dyDescent="0.2">
      <c r="C62" s="52"/>
    </row>
    <row r="63" spans="3:4" ht="12.75" x14ac:dyDescent="0.2">
      <c r="C63" s="52"/>
    </row>
    <row r="64" spans="3:4" ht="12.75" x14ac:dyDescent="0.2">
      <c r="C64" s="52"/>
    </row>
    <row r="65" spans="3:4" ht="12.75" x14ac:dyDescent="0.2">
      <c r="C65" s="52"/>
    </row>
    <row r="66" spans="3:4" ht="12.75" x14ac:dyDescent="0.2">
      <c r="C66" s="52"/>
    </row>
    <row r="67" spans="3:4" ht="12.75" x14ac:dyDescent="0.2">
      <c r="C67" s="52"/>
    </row>
    <row r="68" spans="3:4" ht="12.75" x14ac:dyDescent="0.2">
      <c r="C68" s="52"/>
    </row>
    <row r="69" spans="3:4" ht="12.75" x14ac:dyDescent="0.2">
      <c r="C69" s="52"/>
    </row>
    <row r="70" spans="3:4" ht="12.75" x14ac:dyDescent="0.2">
      <c r="C70" s="52"/>
    </row>
    <row r="71" spans="3:4" ht="12.75" x14ac:dyDescent="0.2">
      <c r="C71" s="52"/>
    </row>
    <row r="72" spans="3:4" ht="12.75" x14ac:dyDescent="0.2">
      <c r="C72" s="52"/>
      <c r="D72" s="53"/>
    </row>
  </sheetData>
  <mergeCells count="4">
    <mergeCell ref="X1:AC1"/>
    <mergeCell ref="X2:Y2"/>
    <mergeCell ref="Z2:AA2"/>
    <mergeCell ref="AB2:AC2"/>
  </mergeCells>
  <pageMargins left="0.47244094488188981" right="0.27559055118110237" top="0.51181102362204722" bottom="0.43307086614173229" header="0" footer="0"/>
  <pageSetup paperSize="9" scale="45" orientation="landscape" r:id="rId1"/>
  <headerFooter alignWithMargins="0">
    <oddHeader>&amp;C&amp;"Arial,Negrita"&amp;12RESULTADOS FINALES GRADO 2018-2019</oddHeader>
  </headerFooter>
  <ignoredErrors>
    <ignoredError sqref="D42 Z36:AA38 D36:D40 AA42 AC42 AA39:AA40" formula="1"/>
    <ignoredError sqref="Y42 Y3:Y34 Y35:Y40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opLeftCell="A20" workbookViewId="0">
      <pane xSplit="1" topLeftCell="B1" activePane="topRight" state="frozen"/>
      <selection pane="topRight" activeCell="C46" sqref="C46"/>
    </sheetView>
  </sheetViews>
  <sheetFormatPr baseColWidth="10" defaultRowHeight="12" x14ac:dyDescent="0.2"/>
  <cols>
    <col min="1" max="1" width="31.140625" style="9" customWidth="1"/>
    <col min="2" max="2" width="11.42578125" style="13" customWidth="1"/>
    <col min="3" max="3" width="10.140625" style="13" customWidth="1"/>
    <col min="4" max="4" width="11.42578125" style="13" customWidth="1"/>
    <col min="5" max="5" width="13.28515625" style="13" customWidth="1"/>
    <col min="6" max="11" width="7.85546875" style="9" customWidth="1"/>
    <col min="12" max="13" width="7.140625" style="9" customWidth="1"/>
    <col min="14" max="17" width="7.42578125" style="9" customWidth="1"/>
    <col min="18" max="18" width="11.140625" style="9" customWidth="1"/>
    <col min="19" max="19" width="11.7109375" style="9" customWidth="1"/>
    <col min="20" max="23" width="11.28515625" style="9" customWidth="1"/>
    <col min="24" max="24" width="5.28515625" style="13" customWidth="1"/>
    <col min="25" max="25" width="8.28515625" style="9" customWidth="1"/>
    <col min="26" max="26" width="4.5703125" style="9" customWidth="1"/>
    <col min="27" max="27" width="7.5703125" style="9" customWidth="1"/>
    <col min="28" max="28" width="5.28515625" style="9" customWidth="1"/>
    <col min="29" max="29" width="9.28515625" style="9" customWidth="1"/>
    <col min="30" max="16384" width="11.42578125" style="9"/>
  </cols>
  <sheetData>
    <row r="1" spans="1:30" s="12" customFormat="1" ht="12.75" customHeight="1" x14ac:dyDescent="0.2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29"/>
      <c r="W1" s="29"/>
      <c r="X1" s="89" t="s">
        <v>52</v>
      </c>
      <c r="Y1" s="89"/>
      <c r="Z1" s="89"/>
      <c r="AA1" s="89"/>
      <c r="AB1" s="89"/>
      <c r="AC1" s="89"/>
    </row>
    <row r="2" spans="1:30" s="12" customFormat="1" ht="36" x14ac:dyDescent="0.2">
      <c r="A2" s="30" t="s">
        <v>6</v>
      </c>
      <c r="B2" s="30" t="s">
        <v>7</v>
      </c>
      <c r="C2" s="31" t="s">
        <v>8</v>
      </c>
      <c r="D2" s="32" t="s">
        <v>9</v>
      </c>
      <c r="E2" s="33" t="s">
        <v>89</v>
      </c>
      <c r="F2" s="33" t="s">
        <v>12</v>
      </c>
      <c r="G2" s="33" t="s">
        <v>67</v>
      </c>
      <c r="H2" s="33" t="s">
        <v>13</v>
      </c>
      <c r="I2" s="33" t="s">
        <v>68</v>
      </c>
      <c r="J2" s="33" t="s">
        <v>14</v>
      </c>
      <c r="K2" s="33" t="s">
        <v>69</v>
      </c>
      <c r="L2" s="33" t="s">
        <v>15</v>
      </c>
      <c r="M2" s="33" t="s">
        <v>70</v>
      </c>
      <c r="N2" s="33" t="s">
        <v>16</v>
      </c>
      <c r="O2" s="33" t="s">
        <v>71</v>
      </c>
      <c r="P2" s="33" t="s">
        <v>17</v>
      </c>
      <c r="Q2" s="33" t="s">
        <v>72</v>
      </c>
      <c r="R2" s="34" t="s">
        <v>101</v>
      </c>
      <c r="S2" s="34" t="s">
        <v>98</v>
      </c>
      <c r="T2" s="34" t="s">
        <v>96</v>
      </c>
      <c r="U2" s="34" t="s">
        <v>90</v>
      </c>
      <c r="V2" s="34" t="s">
        <v>66</v>
      </c>
      <c r="W2" s="34" t="s">
        <v>54</v>
      </c>
      <c r="X2" s="90" t="s">
        <v>18</v>
      </c>
      <c r="Y2" s="91"/>
      <c r="Z2" s="90" t="s">
        <v>19</v>
      </c>
      <c r="AA2" s="91"/>
      <c r="AB2" s="90" t="s">
        <v>20</v>
      </c>
      <c r="AC2" s="91"/>
    </row>
    <row r="3" spans="1:30" ht="24" x14ac:dyDescent="0.2">
      <c r="A3" s="14" t="s">
        <v>29</v>
      </c>
      <c r="B3" s="46">
        <v>155</v>
      </c>
      <c r="C3" s="13">
        <v>136</v>
      </c>
      <c r="D3" s="7">
        <f>C3/B3</f>
        <v>0.8774193548387097</v>
      </c>
      <c r="E3" s="8">
        <v>0.95825771324863884</v>
      </c>
      <c r="F3" s="19">
        <v>3.7142857142857144</v>
      </c>
      <c r="G3" s="19">
        <v>1.5856937749771836</v>
      </c>
      <c r="H3" s="19">
        <v>3.8155893536121672</v>
      </c>
      <c r="I3" s="19">
        <v>1.5162063641476258</v>
      </c>
      <c r="J3" s="19">
        <v>4.0250611246943766</v>
      </c>
      <c r="K3" s="19">
        <v>1.4755857166802138</v>
      </c>
      <c r="L3" s="19">
        <v>4.389126450824679</v>
      </c>
      <c r="M3" s="19">
        <v>1.195224414183204</v>
      </c>
      <c r="N3" s="19">
        <v>3.602439024390244</v>
      </c>
      <c r="O3" s="19">
        <v>1.6975002695979753</v>
      </c>
      <c r="P3" s="19">
        <v>3.8318098720292504</v>
      </c>
      <c r="Q3" s="19">
        <v>1.5320915730528502</v>
      </c>
      <c r="R3" s="19">
        <v>3.8963852566394053</v>
      </c>
      <c r="S3" s="19">
        <v>3.8558963619708133</v>
      </c>
      <c r="T3" s="19">
        <v>3.7332184180863917</v>
      </c>
      <c r="U3" s="19">
        <v>3.6157831629417587</v>
      </c>
      <c r="V3" s="19">
        <v>3.5705024111623826</v>
      </c>
      <c r="W3" s="19">
        <v>3.4420111469144921</v>
      </c>
      <c r="X3" s="13">
        <v>12</v>
      </c>
      <c r="Y3" s="54">
        <f t="shared" ref="Y3:Y34" si="0">X3/C3</f>
        <v>8.8235294117647065E-2</v>
      </c>
      <c r="Z3" s="13">
        <v>24</v>
      </c>
      <c r="AA3" s="56">
        <f t="shared" ref="AA3:AA34" si="1">Z3/C3</f>
        <v>0.17647058823529413</v>
      </c>
      <c r="AB3" s="13">
        <v>100</v>
      </c>
      <c r="AC3" s="56">
        <f t="shared" ref="AC3:AC34" si="2">AB3/C3</f>
        <v>0.73529411764705888</v>
      </c>
      <c r="AD3" s="44"/>
    </row>
    <row r="4" spans="1:30" x14ac:dyDescent="0.2">
      <c r="A4" s="14" t="s">
        <v>99</v>
      </c>
      <c r="B4" s="46">
        <v>39</v>
      </c>
      <c r="C4" s="13">
        <v>10</v>
      </c>
      <c r="D4" s="7">
        <f t="shared" ref="D4:D34" si="3">C4/B4</f>
        <v>0.25641025641025639</v>
      </c>
      <c r="E4" s="8">
        <v>0.9</v>
      </c>
      <c r="F4" s="19">
        <v>3.7948717948717947</v>
      </c>
      <c r="G4" s="19">
        <v>1.1045238836017508</v>
      </c>
      <c r="H4" s="19">
        <v>3.9473684210526314</v>
      </c>
      <c r="I4" s="19">
        <v>0.95711753129150712</v>
      </c>
      <c r="J4" s="19">
        <v>3.9473684210526314</v>
      </c>
      <c r="K4" s="19">
        <v>1.1377400173519114</v>
      </c>
      <c r="L4" s="19">
        <v>4.333333333333333</v>
      </c>
      <c r="M4" s="19">
        <v>0.77232844572123227</v>
      </c>
      <c r="N4" s="19">
        <v>3.8918918918918921</v>
      </c>
      <c r="O4" s="19">
        <v>0.80910731961505311</v>
      </c>
      <c r="P4" s="19">
        <v>3.9230769230769229</v>
      </c>
      <c r="Q4" s="19">
        <v>1.0608987099975626</v>
      </c>
      <c r="R4" s="19">
        <v>3.9729851308798678</v>
      </c>
      <c r="S4" s="19">
        <v>4.4812997940998809</v>
      </c>
      <c r="T4" s="19"/>
      <c r="U4" s="19"/>
      <c r="V4" s="19"/>
      <c r="W4" s="19"/>
      <c r="Y4" s="54">
        <f t="shared" si="0"/>
        <v>0</v>
      </c>
      <c r="Z4" s="13">
        <v>3</v>
      </c>
      <c r="AA4" s="56">
        <f t="shared" si="1"/>
        <v>0.3</v>
      </c>
      <c r="AB4" s="13">
        <v>7</v>
      </c>
      <c r="AC4" s="56">
        <f t="shared" si="2"/>
        <v>0.7</v>
      </c>
      <c r="AD4" s="44"/>
    </row>
    <row r="5" spans="1:30" x14ac:dyDescent="0.2">
      <c r="A5" s="14" t="s">
        <v>30</v>
      </c>
      <c r="B5" s="46">
        <v>101</v>
      </c>
      <c r="C5" s="13">
        <v>88</v>
      </c>
      <c r="D5" s="7">
        <f t="shared" si="3"/>
        <v>0.87128712871287128</v>
      </c>
      <c r="E5" s="8">
        <v>0.92071952031978677</v>
      </c>
      <c r="F5" s="19">
        <v>3.8378378378378377</v>
      </c>
      <c r="G5" s="19">
        <v>1.3874451742741718</v>
      </c>
      <c r="H5" s="19">
        <v>3.72</v>
      </c>
      <c r="I5" s="19">
        <v>1.4729012873397831</v>
      </c>
      <c r="J5" s="19">
        <v>4.1088435374149661</v>
      </c>
      <c r="K5" s="19">
        <v>1.2952720838813121</v>
      </c>
      <c r="L5" s="19">
        <v>4.4745762711864403</v>
      </c>
      <c r="M5" s="19">
        <v>1.0053441360376687</v>
      </c>
      <c r="N5" s="19">
        <v>3.7215447154471546</v>
      </c>
      <c r="O5" s="19">
        <v>1.6064604481774507</v>
      </c>
      <c r="P5" s="19">
        <v>3.9226069246435844</v>
      </c>
      <c r="Q5" s="19">
        <v>1.3740553052682096</v>
      </c>
      <c r="R5" s="19">
        <v>3.9642348810883306</v>
      </c>
      <c r="S5" s="19">
        <v>3.6588319684295421</v>
      </c>
      <c r="T5" s="19">
        <v>3.7696155909886322</v>
      </c>
      <c r="U5" s="19">
        <v>3.6654043288559195</v>
      </c>
      <c r="V5" s="19">
        <v>3.5724169996788722</v>
      </c>
      <c r="W5" s="19">
        <v>3.5549012666413802</v>
      </c>
      <c r="X5" s="13">
        <v>1</v>
      </c>
      <c r="Y5" s="54">
        <f t="shared" si="0"/>
        <v>1.1363636363636364E-2</v>
      </c>
      <c r="Z5" s="13">
        <v>17</v>
      </c>
      <c r="AA5" s="56">
        <f t="shared" si="1"/>
        <v>0.19318181818181818</v>
      </c>
      <c r="AB5" s="13">
        <v>70</v>
      </c>
      <c r="AC5" s="56">
        <f t="shared" si="2"/>
        <v>0.79545454545454541</v>
      </c>
      <c r="AD5" s="44"/>
    </row>
    <row r="6" spans="1:30" x14ac:dyDescent="0.2">
      <c r="A6" s="14" t="s">
        <v>31</v>
      </c>
      <c r="B6" s="46">
        <v>126</v>
      </c>
      <c r="C6" s="13">
        <v>100</v>
      </c>
      <c r="D6" s="7">
        <f t="shared" si="3"/>
        <v>0.79365079365079361</v>
      </c>
      <c r="E6" s="8">
        <v>0.93806306306306309</v>
      </c>
      <c r="F6" s="19">
        <v>3.5318435754189945</v>
      </c>
      <c r="G6" s="19">
        <v>1.6042597302156767</v>
      </c>
      <c r="H6" s="19">
        <v>3.5701042873696407</v>
      </c>
      <c r="I6" s="19">
        <v>1.6417934461953478</v>
      </c>
      <c r="J6" s="19">
        <v>3.8810872027180068</v>
      </c>
      <c r="K6" s="19">
        <v>1.4725431732716601</v>
      </c>
      <c r="L6" s="19">
        <v>4.3984287317620652</v>
      </c>
      <c r="M6" s="19">
        <v>1.0972682116702808</v>
      </c>
      <c r="N6" s="19">
        <v>3.4004474272930647</v>
      </c>
      <c r="O6" s="19">
        <v>1.7299935662060464</v>
      </c>
      <c r="P6" s="19">
        <v>3.6356502242152464</v>
      </c>
      <c r="Q6" s="19">
        <v>1.5808145206429483</v>
      </c>
      <c r="R6" s="19">
        <v>3.7362602414628365</v>
      </c>
      <c r="S6" s="19">
        <v>3.8133126514313873</v>
      </c>
      <c r="T6" s="19">
        <v>3.6850406727563496</v>
      </c>
      <c r="U6" s="19">
        <v>3.5734803372223514</v>
      </c>
      <c r="V6" s="19">
        <v>3.664112453787963</v>
      </c>
      <c r="W6" s="19">
        <v>3.6923313119080028</v>
      </c>
      <c r="X6" s="13">
        <v>11</v>
      </c>
      <c r="Y6" s="54">
        <f t="shared" si="0"/>
        <v>0.11</v>
      </c>
      <c r="Z6" s="13">
        <v>16</v>
      </c>
      <c r="AA6" s="56">
        <f t="shared" si="1"/>
        <v>0.16</v>
      </c>
      <c r="AB6" s="13">
        <v>73</v>
      </c>
      <c r="AC6" s="56">
        <f t="shared" si="2"/>
        <v>0.73</v>
      </c>
      <c r="AD6" s="44"/>
    </row>
    <row r="7" spans="1:30" x14ac:dyDescent="0.2">
      <c r="A7" s="14" t="s">
        <v>32</v>
      </c>
      <c r="B7" s="46">
        <v>59</v>
      </c>
      <c r="C7" s="13">
        <v>56</v>
      </c>
      <c r="D7" s="7">
        <f t="shared" si="3"/>
        <v>0.94915254237288138</v>
      </c>
      <c r="E7" s="8">
        <v>0.96538158929976392</v>
      </c>
      <c r="F7" s="19">
        <v>4.137096774193548</v>
      </c>
      <c r="G7" s="19">
        <v>1.1695261446656833</v>
      </c>
      <c r="H7" s="19">
        <v>4.0568561872909701</v>
      </c>
      <c r="I7" s="19">
        <v>1.2334710622097977</v>
      </c>
      <c r="J7" s="19">
        <v>4.2799023596419854</v>
      </c>
      <c r="K7" s="19">
        <v>1.1028957990458843</v>
      </c>
      <c r="L7" s="19">
        <v>4.5264442636289663</v>
      </c>
      <c r="M7" s="19">
        <v>0.82133132641217033</v>
      </c>
      <c r="N7" s="19">
        <v>3.9410339256865914</v>
      </c>
      <c r="O7" s="19">
        <v>1.3584358654220421</v>
      </c>
      <c r="P7" s="19">
        <v>4.1607142857142856</v>
      </c>
      <c r="Q7" s="19">
        <v>1.1571058925837203</v>
      </c>
      <c r="R7" s="19">
        <v>4.1836746326927248</v>
      </c>
      <c r="S7" s="19">
        <v>4.1169017854516694</v>
      </c>
      <c r="T7" s="19">
        <v>3.9741566846530532</v>
      </c>
      <c r="U7" s="19">
        <v>3.8316459391570512</v>
      </c>
      <c r="V7" s="19">
        <v>3.7164482840888575</v>
      </c>
      <c r="W7" s="19">
        <v>3.6821639039088492</v>
      </c>
      <c r="X7" s="13">
        <v>2</v>
      </c>
      <c r="Y7" s="54">
        <f t="shared" si="0"/>
        <v>3.5714285714285712E-2</v>
      </c>
      <c r="Z7" s="13">
        <v>6</v>
      </c>
      <c r="AA7" s="56">
        <f t="shared" si="1"/>
        <v>0.10714285714285714</v>
      </c>
      <c r="AB7" s="13">
        <v>48</v>
      </c>
      <c r="AC7" s="56">
        <f t="shared" si="2"/>
        <v>0.8571428571428571</v>
      </c>
      <c r="AD7" s="44"/>
    </row>
    <row r="8" spans="1:30" x14ac:dyDescent="0.2">
      <c r="A8" s="14" t="s">
        <v>55</v>
      </c>
      <c r="B8" s="46">
        <v>48</v>
      </c>
      <c r="C8" s="13">
        <v>35</v>
      </c>
      <c r="D8" s="7">
        <f t="shared" si="3"/>
        <v>0.72916666666666663</v>
      </c>
      <c r="E8" s="8">
        <v>0.970873786407767</v>
      </c>
      <c r="F8" s="19">
        <v>4.352380952380952</v>
      </c>
      <c r="G8" s="19">
        <v>1.0740017939835365</v>
      </c>
      <c r="H8" s="19">
        <v>4.2549019607843137</v>
      </c>
      <c r="I8" s="19">
        <v>1.1229934758175533</v>
      </c>
      <c r="J8" s="19">
        <v>4.3904761904761909</v>
      </c>
      <c r="K8" s="19">
        <v>1.0237115550707372</v>
      </c>
      <c r="L8" s="19">
        <v>4.1714285714285717</v>
      </c>
      <c r="M8" s="19">
        <v>1.4375268750473911</v>
      </c>
      <c r="N8" s="19">
        <v>4.2190476190476192</v>
      </c>
      <c r="O8" s="19">
        <v>1.232422195866526</v>
      </c>
      <c r="P8" s="19">
        <v>4.2571428571428571</v>
      </c>
      <c r="Q8" s="19">
        <v>1.1353461978669721</v>
      </c>
      <c r="R8" s="19">
        <v>4.2742296918767506</v>
      </c>
      <c r="S8" s="19">
        <v>4.141181966181966</v>
      </c>
      <c r="T8" s="19">
        <v>4.2849906629318388</v>
      </c>
      <c r="U8" s="19">
        <v>4.6198156682027651</v>
      </c>
      <c r="V8" s="19">
        <v>4.4000307673617378</v>
      </c>
      <c r="W8" s="19">
        <v>4.380334909002074</v>
      </c>
      <c r="X8" s="13">
        <v>1</v>
      </c>
      <c r="Y8" s="54">
        <f t="shared" si="0"/>
        <v>2.8571428571428571E-2</v>
      </c>
      <c r="Z8" s="13">
        <v>4</v>
      </c>
      <c r="AA8" s="56">
        <f t="shared" si="1"/>
        <v>0.11428571428571428</v>
      </c>
      <c r="AB8" s="13">
        <v>30</v>
      </c>
      <c r="AC8" s="56">
        <f t="shared" si="2"/>
        <v>0.8571428571428571</v>
      </c>
      <c r="AD8" s="44"/>
    </row>
    <row r="9" spans="1:30" x14ac:dyDescent="0.2">
      <c r="A9" s="14" t="s">
        <v>22</v>
      </c>
      <c r="B9" s="46">
        <v>121</v>
      </c>
      <c r="C9" s="13">
        <v>103</v>
      </c>
      <c r="D9" s="7">
        <f t="shared" si="3"/>
        <v>0.85123966942148765</v>
      </c>
      <c r="E9" s="8">
        <v>0.95973949082297216</v>
      </c>
      <c r="F9" s="19">
        <v>3.7217180883242591</v>
      </c>
      <c r="G9" s="19">
        <v>1.386546898097204</v>
      </c>
      <c r="H9" s="19">
        <v>3.8347266881028941</v>
      </c>
      <c r="I9" s="19">
        <v>1.3913977211073512</v>
      </c>
      <c r="J9" s="19">
        <v>4.0106117353308361</v>
      </c>
      <c r="K9" s="19">
        <v>1.3534649360913797</v>
      </c>
      <c r="L9" s="19">
        <v>4.55786895284752</v>
      </c>
      <c r="M9" s="19">
        <v>0.93370354963469782</v>
      </c>
      <c r="N9" s="19">
        <v>3.729679802955665</v>
      </c>
      <c r="O9" s="19">
        <v>1.5184893410644651</v>
      </c>
      <c r="P9" s="19">
        <v>3.8244972577696528</v>
      </c>
      <c r="Q9" s="19">
        <v>1.3932448549177097</v>
      </c>
      <c r="R9" s="19">
        <v>3.9465170875551383</v>
      </c>
      <c r="S9" s="19">
        <v>3.8350984634856822</v>
      </c>
      <c r="T9" s="19">
        <v>3.845202445356724</v>
      </c>
      <c r="U9" s="19">
        <v>3.6409641882399857</v>
      </c>
      <c r="V9" s="19">
        <v>3.7574369161507897</v>
      </c>
      <c r="W9" s="19">
        <v>3.7669052279353044</v>
      </c>
      <c r="X9" s="13">
        <v>3</v>
      </c>
      <c r="Y9" s="54">
        <f t="shared" si="0"/>
        <v>2.9126213592233011E-2</v>
      </c>
      <c r="Z9" s="13">
        <v>19</v>
      </c>
      <c r="AA9" s="56">
        <f t="shared" si="1"/>
        <v>0.18446601941747573</v>
      </c>
      <c r="AB9" s="13">
        <v>81</v>
      </c>
      <c r="AC9" s="56">
        <f t="shared" si="2"/>
        <v>0.78640776699029125</v>
      </c>
      <c r="AD9" s="44"/>
    </row>
    <row r="10" spans="1:30" x14ac:dyDescent="0.2">
      <c r="A10" s="14" t="s">
        <v>51</v>
      </c>
      <c r="B10" s="46">
        <v>105</v>
      </c>
      <c r="C10" s="13">
        <v>104</v>
      </c>
      <c r="D10" s="7">
        <f t="shared" si="3"/>
        <v>0.99047619047619051</v>
      </c>
      <c r="E10" s="8">
        <v>0.95679921453117334</v>
      </c>
      <c r="F10" s="19">
        <v>4.3868194842406876</v>
      </c>
      <c r="G10" s="19">
        <v>1.0046939613083918</v>
      </c>
      <c r="H10" s="19">
        <v>4.2777777777777777</v>
      </c>
      <c r="I10" s="19">
        <v>1.1405182858492133</v>
      </c>
      <c r="J10" s="19">
        <v>4.4508670520231215</v>
      </c>
      <c r="K10" s="19">
        <v>1.0174522533973038</v>
      </c>
      <c r="L10" s="19">
        <v>4.573888091822095</v>
      </c>
      <c r="M10" s="19">
        <v>0.95475576349050428</v>
      </c>
      <c r="N10" s="19">
        <v>4.2503597122302157</v>
      </c>
      <c r="O10" s="19">
        <v>1.1578807843497918</v>
      </c>
      <c r="P10" s="19">
        <v>4.3862660944206011</v>
      </c>
      <c r="Q10" s="19">
        <v>1.0690408593181759</v>
      </c>
      <c r="R10" s="19">
        <v>4.3876630354190826</v>
      </c>
      <c r="S10" s="19">
        <v>4.3057238582744333</v>
      </c>
      <c r="T10" s="19">
        <v>4.4405014516622323</v>
      </c>
      <c r="U10" s="19">
        <v>4.2864605729777656</v>
      </c>
      <c r="V10" s="19">
        <v>4.3605310036754314</v>
      </c>
      <c r="W10" s="19">
        <v>4.3554216546497004</v>
      </c>
      <c r="X10" s="13">
        <v>2</v>
      </c>
      <c r="Y10" s="54">
        <f t="shared" si="0"/>
        <v>1.9230769230769232E-2</v>
      </c>
      <c r="Z10" s="13">
        <v>5</v>
      </c>
      <c r="AA10" s="56">
        <f t="shared" si="1"/>
        <v>4.807692307692308E-2</v>
      </c>
      <c r="AB10" s="13">
        <v>97</v>
      </c>
      <c r="AC10" s="56">
        <f t="shared" si="2"/>
        <v>0.93269230769230771</v>
      </c>
      <c r="AD10" s="44"/>
    </row>
    <row r="11" spans="1:30" ht="24" x14ac:dyDescent="0.2">
      <c r="A11" s="14" t="s">
        <v>23</v>
      </c>
      <c r="B11" s="46">
        <v>74</v>
      </c>
      <c r="C11" s="13">
        <v>44</v>
      </c>
      <c r="D11" s="7">
        <f t="shared" si="3"/>
        <v>0.59459459459459463</v>
      </c>
      <c r="E11" s="8">
        <v>0.97701149425287359</v>
      </c>
      <c r="F11" s="19">
        <v>3.9210526315789473</v>
      </c>
      <c r="G11" s="19">
        <v>1.1496854630210502</v>
      </c>
      <c r="H11" s="19">
        <v>4.0163934426229506</v>
      </c>
      <c r="I11" s="19">
        <v>1.0918046852464025</v>
      </c>
      <c r="J11" s="19">
        <v>4.2105263157894735</v>
      </c>
      <c r="K11" s="19">
        <v>1.0530352887769889</v>
      </c>
      <c r="L11" s="19">
        <v>4.5079365079365079</v>
      </c>
      <c r="M11" s="19">
        <v>0.80304637805609846</v>
      </c>
      <c r="N11" s="19">
        <v>4.1421052631578945</v>
      </c>
      <c r="O11" s="19">
        <v>1.1664697291711779</v>
      </c>
      <c r="P11" s="19">
        <v>4.1481481481481479</v>
      </c>
      <c r="Q11" s="19">
        <v>1.1388960963849659</v>
      </c>
      <c r="R11" s="19">
        <v>4.1576937182056541</v>
      </c>
      <c r="S11" s="19">
        <v>4.0547572704875634</v>
      </c>
      <c r="T11" s="19">
        <v>3.6967991913746627</v>
      </c>
      <c r="U11" s="19">
        <v>3.4104311979034532</v>
      </c>
      <c r="V11" s="19">
        <v>3.4909671587967579</v>
      </c>
      <c r="W11" s="19">
        <v>3.4987797142874508</v>
      </c>
      <c r="X11" s="13">
        <v>1</v>
      </c>
      <c r="Y11" s="54">
        <f t="shared" si="0"/>
        <v>2.2727272727272728E-2</v>
      </c>
      <c r="Z11" s="13">
        <v>6</v>
      </c>
      <c r="AA11" s="56">
        <f t="shared" si="1"/>
        <v>0.13636363636363635</v>
      </c>
      <c r="AB11" s="13">
        <v>37</v>
      </c>
      <c r="AC11" s="56">
        <f t="shared" si="2"/>
        <v>0.84090909090909094</v>
      </c>
      <c r="AD11" s="44"/>
    </row>
    <row r="12" spans="1:30" ht="24" x14ac:dyDescent="0.2">
      <c r="A12" s="14" t="s">
        <v>95</v>
      </c>
      <c r="B12" s="46">
        <v>46</v>
      </c>
      <c r="C12" s="13">
        <v>25</v>
      </c>
      <c r="D12" s="7">
        <f t="shared" si="3"/>
        <v>0.54347826086956519</v>
      </c>
      <c r="E12" s="8">
        <v>0.96932515337423308</v>
      </c>
      <c r="F12" s="19">
        <v>3.7666666666666666</v>
      </c>
      <c r="G12" s="19">
        <v>1.3195616460980926</v>
      </c>
      <c r="H12" s="19">
        <v>3.9166666666666665</v>
      </c>
      <c r="I12" s="19">
        <v>1.4177048372809193</v>
      </c>
      <c r="J12" s="19">
        <v>4.0333333333333332</v>
      </c>
      <c r="K12" s="19">
        <v>1.3144137917030574</v>
      </c>
      <c r="L12" s="19">
        <v>4.333333333333333</v>
      </c>
      <c r="M12" s="19">
        <v>1.1448731210386742</v>
      </c>
      <c r="N12" s="19">
        <v>3.5666666666666669</v>
      </c>
      <c r="O12" s="19">
        <v>1.6402425065294426</v>
      </c>
      <c r="P12" s="19">
        <v>3.95</v>
      </c>
      <c r="Q12" s="19">
        <v>1.3830082662105747</v>
      </c>
      <c r="R12" s="19">
        <v>3.9277777777777776</v>
      </c>
      <c r="S12" s="19">
        <v>3.9229340334755496</v>
      </c>
      <c r="T12" s="19">
        <v>4.0671432869962274</v>
      </c>
      <c r="U12" s="19" t="s">
        <v>97</v>
      </c>
      <c r="V12" s="19" t="s">
        <v>97</v>
      </c>
      <c r="W12" s="19" t="s">
        <v>97</v>
      </c>
      <c r="X12" s="13">
        <v>0</v>
      </c>
      <c r="Y12" s="54">
        <f t="shared" si="0"/>
        <v>0</v>
      </c>
      <c r="Z12" s="13">
        <v>3</v>
      </c>
      <c r="AA12" s="56">
        <f t="shared" si="1"/>
        <v>0.12</v>
      </c>
      <c r="AB12" s="13">
        <v>22</v>
      </c>
      <c r="AC12" s="56">
        <f t="shared" si="2"/>
        <v>0.88</v>
      </c>
      <c r="AD12" s="44"/>
    </row>
    <row r="13" spans="1:30" x14ac:dyDescent="0.2">
      <c r="A13" s="14" t="s">
        <v>24</v>
      </c>
      <c r="B13" s="46">
        <v>96</v>
      </c>
      <c r="C13" s="13">
        <v>83</v>
      </c>
      <c r="D13" s="7">
        <f t="shared" si="3"/>
        <v>0.86458333333333337</v>
      </c>
      <c r="E13" s="8">
        <v>0.95390781563126248</v>
      </c>
      <c r="F13" s="19">
        <v>3.6851664984863772</v>
      </c>
      <c r="G13" s="19">
        <v>1.5711322390729219</v>
      </c>
      <c r="H13" s="19">
        <v>3.7367346938775512</v>
      </c>
      <c r="I13" s="19">
        <v>1.5200658387911574</v>
      </c>
      <c r="J13" s="19">
        <v>4.007056451612903</v>
      </c>
      <c r="K13" s="19">
        <v>1.4280421366101621</v>
      </c>
      <c r="L13" s="19">
        <v>4.3329979879275653</v>
      </c>
      <c r="M13" s="19">
        <v>1.202036567397808</v>
      </c>
      <c r="N13" s="19">
        <v>3.6165489404641775</v>
      </c>
      <c r="O13" s="19">
        <v>1.7210193706398438</v>
      </c>
      <c r="P13" s="19">
        <v>3.8022199798183651</v>
      </c>
      <c r="Q13" s="19">
        <v>1.5495959447430288</v>
      </c>
      <c r="R13" s="19">
        <v>3.8634540920311564</v>
      </c>
      <c r="S13" s="19">
        <v>3.8901336471014005</v>
      </c>
      <c r="T13" s="19">
        <v>4.0756443842705101</v>
      </c>
      <c r="U13" s="19">
        <v>3.8694232095798444</v>
      </c>
      <c r="V13" s="19">
        <v>3.8370356595990849</v>
      </c>
      <c r="W13" s="19">
        <v>3.6493948341324827</v>
      </c>
      <c r="X13" s="13">
        <v>5</v>
      </c>
      <c r="Y13" s="54">
        <f t="shared" si="0"/>
        <v>6.0240963855421686E-2</v>
      </c>
      <c r="Z13" s="13">
        <v>13</v>
      </c>
      <c r="AA13" s="56">
        <f t="shared" si="1"/>
        <v>0.15662650602409639</v>
      </c>
      <c r="AB13" s="13">
        <v>65</v>
      </c>
      <c r="AC13" s="56">
        <f t="shared" si="2"/>
        <v>0.7831325301204819</v>
      </c>
      <c r="AD13" s="44"/>
    </row>
    <row r="14" spans="1:30" x14ac:dyDescent="0.2">
      <c r="A14" s="14" t="s">
        <v>33</v>
      </c>
      <c r="B14" s="46">
        <v>137</v>
      </c>
      <c r="C14" s="13">
        <v>81</v>
      </c>
      <c r="D14" s="7">
        <f t="shared" si="3"/>
        <v>0.59124087591240881</v>
      </c>
      <c r="E14" s="8">
        <v>0.94117647058823528</v>
      </c>
      <c r="F14" s="19">
        <v>3.6931637519872815</v>
      </c>
      <c r="G14" s="19">
        <v>1.4551580802198822</v>
      </c>
      <c r="H14" s="19">
        <v>3.7885245901639344</v>
      </c>
      <c r="I14" s="19">
        <v>1.4035608434500635</v>
      </c>
      <c r="J14" s="19">
        <v>3.9935794542536116</v>
      </c>
      <c r="K14" s="19">
        <v>1.3261980071040094</v>
      </c>
      <c r="L14" s="19">
        <v>4.4417862838915472</v>
      </c>
      <c r="M14" s="19">
        <v>1.0518697785038686</v>
      </c>
      <c r="N14" s="19">
        <v>3.6507177033492821</v>
      </c>
      <c r="O14" s="19">
        <v>1.5316194404215246</v>
      </c>
      <c r="P14" s="19">
        <v>3.8282988871224166</v>
      </c>
      <c r="Q14" s="19">
        <v>1.384316313472888</v>
      </c>
      <c r="R14" s="19">
        <v>3.8993451117946791</v>
      </c>
      <c r="S14" s="19">
        <v>3.425375770189532</v>
      </c>
      <c r="T14" s="19">
        <v>3.7146809386863566</v>
      </c>
      <c r="U14" s="19">
        <v>3.3640094740180024</v>
      </c>
      <c r="V14" s="19">
        <v>3.3603998169369156</v>
      </c>
      <c r="W14" s="19">
        <v>3.3416964166342673</v>
      </c>
      <c r="X14" s="13">
        <v>3</v>
      </c>
      <c r="Y14" s="54">
        <f t="shared" si="0"/>
        <v>3.7037037037037035E-2</v>
      </c>
      <c r="Z14" s="13">
        <v>17</v>
      </c>
      <c r="AA14" s="56">
        <f t="shared" si="1"/>
        <v>0.20987654320987653</v>
      </c>
      <c r="AB14" s="13">
        <v>61</v>
      </c>
      <c r="AC14" s="56">
        <f t="shared" si="2"/>
        <v>0.75308641975308643</v>
      </c>
      <c r="AD14" s="44"/>
    </row>
    <row r="15" spans="1:30" ht="24" x14ac:dyDescent="0.2">
      <c r="A15" s="14" t="s">
        <v>34</v>
      </c>
      <c r="B15" s="46">
        <v>76</v>
      </c>
      <c r="C15" s="13">
        <v>69</v>
      </c>
      <c r="D15" s="7">
        <f t="shared" si="3"/>
        <v>0.90789473684210531</v>
      </c>
      <c r="E15" s="8">
        <v>0.90200000000000002</v>
      </c>
      <c r="F15" s="19">
        <v>3.5523012552301254</v>
      </c>
      <c r="G15" s="19">
        <v>1.402448045816441</v>
      </c>
      <c r="H15" s="19">
        <v>3.7244444444444444</v>
      </c>
      <c r="I15" s="19">
        <v>1.3660137502781666</v>
      </c>
      <c r="J15" s="19">
        <v>3.890063424947146</v>
      </c>
      <c r="K15" s="19">
        <v>1.3516180652365661</v>
      </c>
      <c r="L15" s="19">
        <v>4.0294117647058822</v>
      </c>
      <c r="M15" s="19">
        <v>1.4622176634673916</v>
      </c>
      <c r="N15" s="19">
        <v>3.56</v>
      </c>
      <c r="O15" s="19">
        <v>1.48625204715732</v>
      </c>
      <c r="P15" s="19">
        <v>3.7188160676532771</v>
      </c>
      <c r="Q15" s="19">
        <v>1.3064398325267301</v>
      </c>
      <c r="R15" s="19">
        <v>3.7458394928301453</v>
      </c>
      <c r="S15" s="19">
        <v>3.7180827096153801</v>
      </c>
      <c r="T15" s="19">
        <v>3.7651239741993172</v>
      </c>
      <c r="U15" s="19">
        <v>3.2637735889148423</v>
      </c>
      <c r="V15" s="19">
        <v>3.3517916663331047</v>
      </c>
      <c r="W15" s="19">
        <v>3.3927226918809303</v>
      </c>
      <c r="X15" s="13">
        <v>6</v>
      </c>
      <c r="Y15" s="54">
        <f t="shared" si="0"/>
        <v>8.6956521739130432E-2</v>
      </c>
      <c r="Z15" s="13">
        <v>21</v>
      </c>
      <c r="AA15" s="56">
        <f t="shared" si="1"/>
        <v>0.30434782608695654</v>
      </c>
      <c r="AB15" s="13">
        <v>42</v>
      </c>
      <c r="AC15" s="56">
        <f t="shared" si="2"/>
        <v>0.60869565217391308</v>
      </c>
      <c r="AD15" s="44"/>
    </row>
    <row r="16" spans="1:30" ht="24" x14ac:dyDescent="0.2">
      <c r="A16" s="14" t="s">
        <v>35</v>
      </c>
      <c r="B16" s="46">
        <v>75</v>
      </c>
      <c r="C16" s="13">
        <v>39</v>
      </c>
      <c r="D16" s="7">
        <f t="shared" si="3"/>
        <v>0.52</v>
      </c>
      <c r="E16" s="8">
        <v>0.88695652173913042</v>
      </c>
      <c r="F16" s="19">
        <v>3.6416666666666666</v>
      </c>
      <c r="G16" s="19">
        <v>1.4540342796077779</v>
      </c>
      <c r="H16" s="19">
        <v>3.6160714285714284</v>
      </c>
      <c r="I16" s="19">
        <v>1.3770678846069855</v>
      </c>
      <c r="J16" s="19">
        <v>3.9230769230769229</v>
      </c>
      <c r="K16" s="19">
        <v>1.2604996693556187</v>
      </c>
      <c r="L16" s="19">
        <v>4.1583333333333332</v>
      </c>
      <c r="M16" s="19">
        <v>1.2501820595708573</v>
      </c>
      <c r="N16" s="19">
        <v>3.6166666666666667</v>
      </c>
      <c r="O16" s="19">
        <v>1.5128765707113327</v>
      </c>
      <c r="P16" s="19">
        <v>3.7226890756302522</v>
      </c>
      <c r="Q16" s="19">
        <v>1.3956613750094276</v>
      </c>
      <c r="R16" s="19">
        <v>3.7797506823242117</v>
      </c>
      <c r="S16" s="19">
        <v>3.785730376428051</v>
      </c>
      <c r="T16" s="19">
        <v>3.3868014219576721</v>
      </c>
      <c r="U16" s="19">
        <v>3.3146901034157117</v>
      </c>
      <c r="V16" s="19">
        <v>3.4179260025999509</v>
      </c>
      <c r="W16" s="19">
        <v>3.7122370812615166</v>
      </c>
      <c r="X16" s="13">
        <v>5</v>
      </c>
      <c r="Y16" s="54">
        <f t="shared" si="0"/>
        <v>0.12820512820512819</v>
      </c>
      <c r="Z16" s="13">
        <v>11</v>
      </c>
      <c r="AA16" s="56">
        <f t="shared" si="1"/>
        <v>0.28205128205128205</v>
      </c>
      <c r="AB16" s="13">
        <v>23</v>
      </c>
      <c r="AC16" s="56">
        <f t="shared" si="2"/>
        <v>0.58974358974358976</v>
      </c>
      <c r="AD16" s="44"/>
    </row>
    <row r="17" spans="1:30" ht="38.25" customHeight="1" x14ac:dyDescent="0.2">
      <c r="A17" s="14" t="s">
        <v>36</v>
      </c>
      <c r="B17" s="46">
        <v>160</v>
      </c>
      <c r="C17" s="13">
        <v>117</v>
      </c>
      <c r="D17" s="7">
        <f t="shared" si="3"/>
        <v>0.73124999999999996</v>
      </c>
      <c r="E17" s="8">
        <v>0.92569002123142252</v>
      </c>
      <c r="F17" s="19">
        <v>3.5145317545748118</v>
      </c>
      <c r="G17" s="19">
        <v>1.4666015362293543</v>
      </c>
      <c r="H17" s="19">
        <v>3.6782006920415227</v>
      </c>
      <c r="I17" s="19">
        <v>1.4604951836227333</v>
      </c>
      <c r="J17" s="19">
        <v>3.9092945128779397</v>
      </c>
      <c r="K17" s="19">
        <v>1.3533105296355021</v>
      </c>
      <c r="L17" s="19">
        <v>4.3467391304347824</v>
      </c>
      <c r="M17" s="19">
        <v>1.0701154775794364</v>
      </c>
      <c r="N17" s="19">
        <v>3.5162337662337664</v>
      </c>
      <c r="O17" s="19">
        <v>1.5801986015267373</v>
      </c>
      <c r="P17" s="19">
        <v>3.5635775862068964</v>
      </c>
      <c r="Q17" s="19">
        <v>1.5044876854597</v>
      </c>
      <c r="R17" s="19">
        <v>3.75476290706162</v>
      </c>
      <c r="S17" s="19">
        <v>3.8517650245275412</v>
      </c>
      <c r="T17" s="19">
        <v>3.7538150388520997</v>
      </c>
      <c r="U17" s="19">
        <v>3.6358735215648115</v>
      </c>
      <c r="V17" s="19">
        <v>3.4872856849409311</v>
      </c>
      <c r="W17" s="19">
        <v>3.4746639609597487</v>
      </c>
      <c r="X17" s="13">
        <v>7</v>
      </c>
      <c r="Y17" s="54">
        <f t="shared" si="0"/>
        <v>5.9829059829059832E-2</v>
      </c>
      <c r="Z17" s="13">
        <v>25</v>
      </c>
      <c r="AA17" s="56">
        <f t="shared" si="1"/>
        <v>0.21367521367521367</v>
      </c>
      <c r="AB17" s="13">
        <v>85</v>
      </c>
      <c r="AC17" s="56">
        <f t="shared" si="2"/>
        <v>0.72649572649572647</v>
      </c>
      <c r="AD17" s="44"/>
    </row>
    <row r="18" spans="1:30" x14ac:dyDescent="0.2">
      <c r="A18" s="14" t="s">
        <v>37</v>
      </c>
      <c r="B18" s="46">
        <v>91</v>
      </c>
      <c r="C18" s="13">
        <v>52</v>
      </c>
      <c r="D18" s="7">
        <f t="shared" si="3"/>
        <v>0.5714285714285714</v>
      </c>
      <c r="E18" s="8">
        <v>0.97005988023952094</v>
      </c>
      <c r="F18" s="19">
        <v>3.3850267379679146</v>
      </c>
      <c r="G18" s="19">
        <v>1.5489817586171084</v>
      </c>
      <c r="H18" s="19">
        <v>3.4</v>
      </c>
      <c r="I18" s="19">
        <v>1.6259075677892678</v>
      </c>
      <c r="J18" s="19">
        <v>3.763440860215054</v>
      </c>
      <c r="K18" s="19">
        <v>1.4659954607972614</v>
      </c>
      <c r="L18" s="19">
        <v>4.155913978494624</v>
      </c>
      <c r="M18" s="19">
        <v>1.3685235575960824</v>
      </c>
      <c r="N18" s="19">
        <v>3.2841530054644807</v>
      </c>
      <c r="O18" s="19">
        <v>1.6294407516917837</v>
      </c>
      <c r="P18" s="19">
        <v>3.3850267379679146</v>
      </c>
      <c r="Q18" s="19">
        <v>1.5385338553351438</v>
      </c>
      <c r="R18" s="19">
        <v>3.5622602200183313</v>
      </c>
      <c r="S18" s="19">
        <v>3.5711779010208331</v>
      </c>
      <c r="T18" s="19">
        <v>3.6545529940371213</v>
      </c>
      <c r="U18" s="19">
        <v>3.417825919442802</v>
      </c>
      <c r="V18" s="19">
        <v>3.2607484930106225</v>
      </c>
      <c r="W18" s="19">
        <v>3.152103408525643</v>
      </c>
      <c r="X18" s="13">
        <v>7</v>
      </c>
      <c r="Y18" s="54">
        <f t="shared" si="0"/>
        <v>0.13461538461538461</v>
      </c>
      <c r="Z18" s="13">
        <v>12</v>
      </c>
      <c r="AA18" s="56">
        <f t="shared" si="1"/>
        <v>0.23076923076923078</v>
      </c>
      <c r="AB18" s="13">
        <v>33</v>
      </c>
      <c r="AC18" s="56">
        <f t="shared" si="2"/>
        <v>0.63461538461538458</v>
      </c>
      <c r="AD18" s="44"/>
    </row>
    <row r="19" spans="1:30" ht="36" x14ac:dyDescent="0.2">
      <c r="A19" s="14" t="s">
        <v>38</v>
      </c>
      <c r="B19" s="46">
        <v>99</v>
      </c>
      <c r="C19" s="13">
        <v>88</v>
      </c>
      <c r="D19" s="7">
        <f t="shared" si="3"/>
        <v>0.88888888888888884</v>
      </c>
      <c r="E19" s="8">
        <v>0.93775372124492562</v>
      </c>
      <c r="F19" s="19">
        <v>3.1826792963464139</v>
      </c>
      <c r="G19" s="19">
        <v>1.5705359134850714</v>
      </c>
      <c r="H19" s="19">
        <v>3.2780979827089336</v>
      </c>
      <c r="I19" s="19">
        <v>1.5520442644315733</v>
      </c>
      <c r="J19" s="19">
        <v>3.6125874125874127</v>
      </c>
      <c r="K19" s="19">
        <v>1.4684767509867749</v>
      </c>
      <c r="L19" s="19">
        <v>4.2964480874316937</v>
      </c>
      <c r="M19" s="19">
        <v>1.1463799950542717</v>
      </c>
      <c r="N19" s="19">
        <v>3.0654843110504775</v>
      </c>
      <c r="O19" s="19">
        <v>1.6933076053304414</v>
      </c>
      <c r="P19" s="19">
        <v>3.2493188010899181</v>
      </c>
      <c r="Q19" s="19">
        <v>1.5208306498374677</v>
      </c>
      <c r="R19" s="19">
        <v>3.4474359818691416</v>
      </c>
      <c r="S19" s="19">
        <v>3.201702417877637</v>
      </c>
      <c r="T19" s="19">
        <v>3.5924648626285531</v>
      </c>
      <c r="U19" s="19">
        <v>3.4309173764506249</v>
      </c>
      <c r="V19" s="19">
        <v>3.4229270268589636</v>
      </c>
      <c r="W19" s="19">
        <v>3.2866312255366976</v>
      </c>
      <c r="X19" s="13">
        <v>12</v>
      </c>
      <c r="Y19" s="54">
        <f t="shared" si="0"/>
        <v>0.13636363636363635</v>
      </c>
      <c r="Z19" s="13">
        <v>31</v>
      </c>
      <c r="AA19" s="56">
        <f t="shared" si="1"/>
        <v>0.35227272727272729</v>
      </c>
      <c r="AB19" s="13">
        <v>45</v>
      </c>
      <c r="AC19" s="56">
        <f t="shared" si="2"/>
        <v>0.51136363636363635</v>
      </c>
      <c r="AD19" s="44"/>
    </row>
    <row r="20" spans="1:30" ht="24" x14ac:dyDescent="0.2">
      <c r="A20" s="14" t="s">
        <v>39</v>
      </c>
      <c r="B20" s="46">
        <v>99</v>
      </c>
      <c r="C20" s="13">
        <v>82</v>
      </c>
      <c r="D20" s="7">
        <f t="shared" si="3"/>
        <v>0.82828282828282829</v>
      </c>
      <c r="E20" s="8">
        <v>0.91416309012875541</v>
      </c>
      <c r="F20" s="19">
        <v>3.1637426900584797</v>
      </c>
      <c r="G20" s="19">
        <v>1.6096619047501499</v>
      </c>
      <c r="H20" s="19">
        <v>3.1007751937984498</v>
      </c>
      <c r="I20" s="19">
        <v>1.6095838802953633</v>
      </c>
      <c r="J20" s="19">
        <v>3.5053929121725731</v>
      </c>
      <c r="K20" s="19">
        <v>1.5645726375860656</v>
      </c>
      <c r="L20" s="19">
        <v>4.1272189349112427</v>
      </c>
      <c r="M20" s="19">
        <v>1.2910283994911924</v>
      </c>
      <c r="N20" s="19">
        <v>3.0191458026509572</v>
      </c>
      <c r="O20" s="19">
        <v>1.7383201061354028</v>
      </c>
      <c r="P20" s="19">
        <v>3.1592920353982299</v>
      </c>
      <c r="Q20" s="19">
        <v>1.5980030282363582</v>
      </c>
      <c r="R20" s="19">
        <v>3.3459279281649885</v>
      </c>
      <c r="S20" s="19">
        <v>3.2607930181047764</v>
      </c>
      <c r="T20" s="19">
        <v>3.3428329927176144</v>
      </c>
      <c r="U20" s="19">
        <v>3.1730123303635671</v>
      </c>
      <c r="V20" s="19">
        <v>3.2946649150068366</v>
      </c>
      <c r="W20" s="19">
        <v>3.2029024036474047</v>
      </c>
      <c r="X20" s="13">
        <v>10</v>
      </c>
      <c r="Y20" s="54">
        <f t="shared" si="0"/>
        <v>0.12195121951219512</v>
      </c>
      <c r="Z20" s="13">
        <v>33</v>
      </c>
      <c r="AA20" s="56">
        <f t="shared" si="1"/>
        <v>0.40243902439024393</v>
      </c>
      <c r="AB20" s="13">
        <v>39</v>
      </c>
      <c r="AC20" s="56">
        <f t="shared" si="2"/>
        <v>0.47560975609756095</v>
      </c>
      <c r="AD20" s="44"/>
    </row>
    <row r="21" spans="1:30" ht="24" x14ac:dyDescent="0.2">
      <c r="A21" s="14" t="s">
        <v>40</v>
      </c>
      <c r="B21" s="46">
        <v>102</v>
      </c>
      <c r="C21" s="13">
        <v>89</v>
      </c>
      <c r="D21" s="7">
        <f t="shared" si="3"/>
        <v>0.87254901960784315</v>
      </c>
      <c r="E21" s="8">
        <v>0.95563770794824399</v>
      </c>
      <c r="F21" s="19">
        <v>3.7847619047619045</v>
      </c>
      <c r="G21" s="19">
        <v>1.4240733579971514</v>
      </c>
      <c r="H21" s="19">
        <v>4.006018054162487</v>
      </c>
      <c r="I21" s="19">
        <v>1.2948631487423325</v>
      </c>
      <c r="J21" s="19">
        <v>4.1990430622009569</v>
      </c>
      <c r="K21" s="19">
        <v>1.2512825003385322</v>
      </c>
      <c r="L21" s="19">
        <v>4.5866028708133975</v>
      </c>
      <c r="M21" s="19">
        <v>0.93843660248751037</v>
      </c>
      <c r="N21" s="19">
        <v>3.8623326959847035</v>
      </c>
      <c r="O21" s="19">
        <v>1.454304256031649</v>
      </c>
      <c r="P21" s="19">
        <v>3.9655502392344499</v>
      </c>
      <c r="Q21" s="19">
        <v>1.3184368315348103</v>
      </c>
      <c r="R21" s="19">
        <v>4.0673848045263172</v>
      </c>
      <c r="S21" s="19">
        <v>3.9127839784305247</v>
      </c>
      <c r="T21" s="19">
        <v>3.9164831210338384</v>
      </c>
      <c r="U21" s="19">
        <v>3.8530061220259921</v>
      </c>
      <c r="V21" s="19">
        <v>3.612799050404373</v>
      </c>
      <c r="W21" s="19">
        <v>3.6200173753323064</v>
      </c>
      <c r="X21" s="13">
        <v>4</v>
      </c>
      <c r="Y21" s="54">
        <f t="shared" si="0"/>
        <v>4.49438202247191E-2</v>
      </c>
      <c r="Z21" s="13">
        <v>10</v>
      </c>
      <c r="AA21" s="56">
        <f t="shared" si="1"/>
        <v>0.11235955056179775</v>
      </c>
      <c r="AB21" s="13">
        <v>75</v>
      </c>
      <c r="AC21" s="56">
        <f t="shared" si="2"/>
        <v>0.84269662921348309</v>
      </c>
      <c r="AD21" s="44"/>
    </row>
    <row r="22" spans="1:30" x14ac:dyDescent="0.2">
      <c r="A22" s="14" t="s">
        <v>41</v>
      </c>
      <c r="B22" s="46">
        <v>60</v>
      </c>
      <c r="C22" s="13">
        <v>31</v>
      </c>
      <c r="D22" s="7">
        <f t="shared" si="3"/>
        <v>0.51666666666666672</v>
      </c>
      <c r="E22" s="8">
        <v>0.86746987951807231</v>
      </c>
      <c r="F22" s="19">
        <v>3.4423076923076925</v>
      </c>
      <c r="G22" s="19">
        <v>1.9499909040212207</v>
      </c>
      <c r="H22" s="19">
        <v>3.5048543689320391</v>
      </c>
      <c r="I22" s="19">
        <v>1.9747116265408047</v>
      </c>
      <c r="J22" s="19">
        <v>3.8155339805825244</v>
      </c>
      <c r="K22" s="19">
        <v>1.8027624380787739</v>
      </c>
      <c r="L22" s="19">
        <v>4.1634615384615383</v>
      </c>
      <c r="M22" s="19">
        <v>1.5586313196966617</v>
      </c>
      <c r="N22" s="19">
        <v>3.2788461538461537</v>
      </c>
      <c r="O22" s="19">
        <v>2.0595820613327604</v>
      </c>
      <c r="P22" s="19">
        <v>3.4711538461538463</v>
      </c>
      <c r="Q22" s="19">
        <v>1.980275212653317</v>
      </c>
      <c r="R22" s="19">
        <v>3.6126929300472992</v>
      </c>
      <c r="S22" s="19">
        <v>3.7564457615229929</v>
      </c>
      <c r="T22" s="19">
        <v>3.7585124479732328</v>
      </c>
      <c r="U22" s="19">
        <v>3.3957872412105821</v>
      </c>
      <c r="V22" s="19">
        <v>3.4366153025221857</v>
      </c>
      <c r="W22" s="19">
        <v>3.7205500358018817</v>
      </c>
      <c r="X22" s="13">
        <v>6</v>
      </c>
      <c r="Y22" s="54">
        <f t="shared" si="0"/>
        <v>0.19354838709677419</v>
      </c>
      <c r="Z22" s="13">
        <v>7</v>
      </c>
      <c r="AA22" s="56">
        <f t="shared" si="1"/>
        <v>0.22580645161290322</v>
      </c>
      <c r="AB22" s="13">
        <v>18</v>
      </c>
      <c r="AC22" s="56">
        <f t="shared" si="2"/>
        <v>0.58064516129032262</v>
      </c>
      <c r="AD22" s="44"/>
    </row>
    <row r="23" spans="1:30" x14ac:dyDescent="0.2">
      <c r="A23" s="14" t="s">
        <v>42</v>
      </c>
      <c r="B23" s="46">
        <v>63</v>
      </c>
      <c r="C23" s="13">
        <v>38</v>
      </c>
      <c r="D23" s="7">
        <f t="shared" si="3"/>
        <v>0.60317460317460314</v>
      </c>
      <c r="E23" s="8">
        <v>0.84974093264248707</v>
      </c>
      <c r="F23" s="19">
        <v>3.3737864077669903</v>
      </c>
      <c r="G23" s="19">
        <v>1.7253044222043148</v>
      </c>
      <c r="H23" s="19">
        <v>3.4449999999999998</v>
      </c>
      <c r="I23" s="19">
        <v>1.6585320748228176</v>
      </c>
      <c r="J23" s="19">
        <v>3.5221674876847291</v>
      </c>
      <c r="K23" s="19">
        <v>1.6510576362876186</v>
      </c>
      <c r="L23" s="19">
        <v>4.1400966183574877</v>
      </c>
      <c r="M23" s="19">
        <v>1.391613574284952</v>
      </c>
      <c r="N23" s="19">
        <v>3.3024390243902437</v>
      </c>
      <c r="O23" s="19">
        <v>1.8381160171728219</v>
      </c>
      <c r="P23" s="19">
        <v>3.4433497536945814</v>
      </c>
      <c r="Q23" s="19">
        <v>1.6168949006169289</v>
      </c>
      <c r="R23" s="19">
        <v>3.5378065486490051</v>
      </c>
      <c r="S23" s="19">
        <v>3.6240940320732005</v>
      </c>
      <c r="T23" s="19">
        <v>3.8251736111111114</v>
      </c>
      <c r="U23" s="19">
        <v>2.9991190583295846</v>
      </c>
      <c r="V23" s="19">
        <v>3.4523062395430424</v>
      </c>
      <c r="W23" s="19">
        <v>3.4106838226585148</v>
      </c>
      <c r="X23" s="13">
        <v>8</v>
      </c>
      <c r="Y23" s="54">
        <f t="shared" si="0"/>
        <v>0.21052631578947367</v>
      </c>
      <c r="Z23" s="13">
        <v>6</v>
      </c>
      <c r="AA23" s="56">
        <f t="shared" si="1"/>
        <v>0.15789473684210525</v>
      </c>
      <c r="AB23" s="13">
        <v>24</v>
      </c>
      <c r="AC23" s="56">
        <f t="shared" si="2"/>
        <v>0.63157894736842102</v>
      </c>
      <c r="AD23" s="44"/>
    </row>
    <row r="24" spans="1:30" x14ac:dyDescent="0.2">
      <c r="A24" s="14" t="s">
        <v>43</v>
      </c>
      <c r="B24" s="46">
        <v>79</v>
      </c>
      <c r="C24" s="13">
        <v>70</v>
      </c>
      <c r="D24" s="7">
        <f t="shared" si="3"/>
        <v>0.88607594936708856</v>
      </c>
      <c r="E24" s="8">
        <v>0.90152565880721225</v>
      </c>
      <c r="F24" s="19">
        <v>3.5476878612716765</v>
      </c>
      <c r="G24" s="19">
        <v>1.5194952607480057</v>
      </c>
      <c r="H24" s="19">
        <v>3.6118518518518519</v>
      </c>
      <c r="I24" s="19">
        <v>1.4485771107108343</v>
      </c>
      <c r="J24" s="19">
        <v>3.9590643274853803</v>
      </c>
      <c r="K24" s="19">
        <v>1.3779553896571539</v>
      </c>
      <c r="L24" s="19">
        <v>4.303468208092486</v>
      </c>
      <c r="M24" s="19">
        <v>1.1170768113523073</v>
      </c>
      <c r="N24" s="19">
        <v>3.5404624277456649</v>
      </c>
      <c r="O24" s="19">
        <v>1.6013141546058756</v>
      </c>
      <c r="P24" s="19">
        <v>3.6729927007299272</v>
      </c>
      <c r="Q24" s="19">
        <v>1.4593669845383916</v>
      </c>
      <c r="R24" s="19">
        <v>3.7725878961961645</v>
      </c>
      <c r="S24" s="19">
        <v>3.5512255157013719</v>
      </c>
      <c r="T24" s="19">
        <v>3.6894370331353414</v>
      </c>
      <c r="U24" s="19">
        <v>3.2946337072968226</v>
      </c>
      <c r="V24" s="19">
        <v>3.1727342930685847</v>
      </c>
      <c r="W24" s="19">
        <v>3.2578170845626926</v>
      </c>
      <c r="X24" s="13">
        <v>4</v>
      </c>
      <c r="Y24" s="54">
        <f t="shared" si="0"/>
        <v>5.7142857142857141E-2</v>
      </c>
      <c r="Z24" s="13">
        <v>16</v>
      </c>
      <c r="AA24" s="56">
        <f t="shared" si="1"/>
        <v>0.22857142857142856</v>
      </c>
      <c r="AB24" s="13">
        <v>50</v>
      </c>
      <c r="AC24" s="56">
        <f t="shared" si="2"/>
        <v>0.7142857142857143</v>
      </c>
      <c r="AD24" s="44"/>
    </row>
    <row r="25" spans="1:30" ht="24" x14ac:dyDescent="0.2">
      <c r="A25" s="14" t="s">
        <v>44</v>
      </c>
      <c r="B25" s="46">
        <v>60</v>
      </c>
      <c r="C25" s="13">
        <v>54</v>
      </c>
      <c r="D25" s="7">
        <f t="shared" si="3"/>
        <v>0.9</v>
      </c>
      <c r="E25" s="8">
        <v>0.93354430379746833</v>
      </c>
      <c r="F25" s="19">
        <v>3.55111821086262</v>
      </c>
      <c r="G25" s="19">
        <v>1.6330899386144762</v>
      </c>
      <c r="H25" s="19">
        <v>3.6003289473684212</v>
      </c>
      <c r="I25" s="19">
        <v>1.6336050501833033</v>
      </c>
      <c r="J25" s="19">
        <v>3.8373205741626792</v>
      </c>
      <c r="K25" s="19">
        <v>1.5393697615851549</v>
      </c>
      <c r="L25" s="19">
        <v>4.2460063897763582</v>
      </c>
      <c r="M25" s="19">
        <v>1.297452899167868</v>
      </c>
      <c r="N25" s="19">
        <v>3.5987261146496814</v>
      </c>
      <c r="O25" s="19">
        <v>1.7106845868856613</v>
      </c>
      <c r="P25" s="19">
        <v>3.6961414790996785</v>
      </c>
      <c r="Q25" s="19">
        <v>1.5735181355632992</v>
      </c>
      <c r="R25" s="19">
        <v>3.7549402859865739</v>
      </c>
      <c r="S25" s="19">
        <v>3.7353205711802606</v>
      </c>
      <c r="T25" s="19">
        <v>3.6759079640897827</v>
      </c>
      <c r="U25" s="19">
        <v>3.3678106472625662</v>
      </c>
      <c r="V25" s="19">
        <v>3.4827027988746377</v>
      </c>
      <c r="W25" s="19">
        <v>3.5974644117630339</v>
      </c>
      <c r="X25" s="13">
        <v>5</v>
      </c>
      <c r="Y25" s="54">
        <f t="shared" si="0"/>
        <v>9.2592592592592587E-2</v>
      </c>
      <c r="Z25" s="13">
        <v>7</v>
      </c>
      <c r="AA25" s="56">
        <f t="shared" si="1"/>
        <v>0.12962962962962962</v>
      </c>
      <c r="AB25" s="13">
        <v>42</v>
      </c>
      <c r="AC25" s="56">
        <f t="shared" si="2"/>
        <v>0.77777777777777779</v>
      </c>
      <c r="AD25" s="44"/>
    </row>
    <row r="26" spans="1:30" x14ac:dyDescent="0.2">
      <c r="A26" s="14" t="s">
        <v>45</v>
      </c>
      <c r="B26" s="46">
        <v>126</v>
      </c>
      <c r="C26" s="13">
        <v>98</v>
      </c>
      <c r="D26" s="7">
        <f t="shared" si="3"/>
        <v>0.77777777777777779</v>
      </c>
      <c r="E26" s="8">
        <v>0.94837935174069632</v>
      </c>
      <c r="F26" s="19">
        <v>3.630695443645084</v>
      </c>
      <c r="G26" s="19">
        <v>1.5464998223897353</v>
      </c>
      <c r="H26" s="19">
        <v>3.7713920817369093</v>
      </c>
      <c r="I26" s="19">
        <v>1.5053524209608593</v>
      </c>
      <c r="J26" s="19">
        <v>3.9901840490797547</v>
      </c>
      <c r="K26" s="19">
        <v>1.3772107411517605</v>
      </c>
      <c r="L26" s="19">
        <v>4.4335748792270531</v>
      </c>
      <c r="M26" s="19">
        <v>1.0725477462122901</v>
      </c>
      <c r="N26" s="19">
        <v>3.6473429951690823</v>
      </c>
      <c r="O26" s="19">
        <v>1.6395298801913774</v>
      </c>
      <c r="P26" s="19">
        <v>3.746359223300971</v>
      </c>
      <c r="Q26" s="19">
        <v>1.518612382889476</v>
      </c>
      <c r="R26" s="19">
        <v>3.8699247786931426</v>
      </c>
      <c r="S26" s="19">
        <v>3.873570734289888</v>
      </c>
      <c r="T26" s="19">
        <v>3.8406152473049988</v>
      </c>
      <c r="U26" s="19">
        <v>3.7365651420576662</v>
      </c>
      <c r="V26" s="19">
        <v>3.4920104367137306</v>
      </c>
      <c r="W26" s="19">
        <v>3.4979582757822998</v>
      </c>
      <c r="X26" s="13">
        <v>5</v>
      </c>
      <c r="Y26" s="54">
        <f t="shared" si="0"/>
        <v>5.1020408163265307E-2</v>
      </c>
      <c r="Z26" s="13">
        <v>22</v>
      </c>
      <c r="AA26" s="56">
        <f t="shared" si="1"/>
        <v>0.22448979591836735</v>
      </c>
      <c r="AB26" s="13">
        <v>71</v>
      </c>
      <c r="AC26" s="56">
        <f t="shared" si="2"/>
        <v>0.72448979591836737</v>
      </c>
      <c r="AD26" s="44"/>
    </row>
    <row r="27" spans="1:30" x14ac:dyDescent="0.2">
      <c r="A27" s="14" t="s">
        <v>53</v>
      </c>
      <c r="B27" s="46">
        <v>46</v>
      </c>
      <c r="C27" s="13">
        <v>46</v>
      </c>
      <c r="D27" s="7">
        <f t="shared" si="3"/>
        <v>1</v>
      </c>
      <c r="E27" s="8">
        <v>0.91717791411042948</v>
      </c>
      <c r="F27" s="19">
        <v>3.8523489932885906</v>
      </c>
      <c r="G27" s="19">
        <v>1.1412169827447634</v>
      </c>
      <c r="H27" s="19">
        <v>3.92</v>
      </c>
      <c r="I27" s="19">
        <v>1.1886560586672883</v>
      </c>
      <c r="J27" s="19">
        <v>3.9797297297297298</v>
      </c>
      <c r="K27" s="19">
        <v>1.1456489388477256</v>
      </c>
      <c r="L27" s="19">
        <v>4.1506849315068495</v>
      </c>
      <c r="M27" s="19">
        <v>1.1764497483496967</v>
      </c>
      <c r="N27" s="19">
        <v>3.6190476190476191</v>
      </c>
      <c r="O27" s="19">
        <v>1.3864971796667114</v>
      </c>
      <c r="P27" s="19">
        <v>3.8648648648648649</v>
      </c>
      <c r="Q27" s="19">
        <v>1.1643727612721366</v>
      </c>
      <c r="R27" s="19">
        <v>3.8977793564062764</v>
      </c>
      <c r="S27" s="19">
        <v>4.1487642118915096</v>
      </c>
      <c r="T27" s="19">
        <v>4.2799461469600351</v>
      </c>
      <c r="U27" s="19">
        <v>3.9399917523715602</v>
      </c>
      <c r="V27" s="19">
        <v>4.0980790764448631</v>
      </c>
      <c r="W27" s="19">
        <v>4.1079426672920967</v>
      </c>
      <c r="X27" s="13">
        <v>1</v>
      </c>
      <c r="Y27" s="54">
        <f t="shared" si="0"/>
        <v>2.1739130434782608E-2</v>
      </c>
      <c r="Z27" s="13">
        <v>4</v>
      </c>
      <c r="AA27" s="56">
        <f t="shared" si="1"/>
        <v>8.6956521739130432E-2</v>
      </c>
      <c r="AB27" s="13">
        <v>41</v>
      </c>
      <c r="AC27" s="56">
        <f t="shared" si="2"/>
        <v>0.89130434782608692</v>
      </c>
      <c r="AD27" s="44"/>
    </row>
    <row r="28" spans="1:30" ht="24" x14ac:dyDescent="0.2">
      <c r="A28" s="14" t="s">
        <v>46</v>
      </c>
      <c r="B28" s="46">
        <v>94</v>
      </c>
      <c r="C28" s="13">
        <v>83</v>
      </c>
      <c r="D28" s="7">
        <f t="shared" si="3"/>
        <v>0.88297872340425532</v>
      </c>
      <c r="E28" s="8">
        <v>0.97631578947368425</v>
      </c>
      <c r="F28" s="19">
        <v>3.86</v>
      </c>
      <c r="G28" s="19">
        <v>1.4261297815578193</v>
      </c>
      <c r="H28" s="19">
        <v>4.1195652173913047</v>
      </c>
      <c r="I28" s="19">
        <v>1.1894297301664998</v>
      </c>
      <c r="J28" s="19">
        <v>4.1362126245847177</v>
      </c>
      <c r="K28" s="19">
        <v>1.295396055770881</v>
      </c>
      <c r="L28" s="19">
        <v>4.5282392026578071</v>
      </c>
      <c r="M28" s="19">
        <v>0.97469647716166563</v>
      </c>
      <c r="N28" s="19">
        <v>3.8907284768211921</v>
      </c>
      <c r="O28" s="19">
        <v>1.5630641596640369</v>
      </c>
      <c r="P28" s="19">
        <v>4.0599999999999996</v>
      </c>
      <c r="Q28" s="19">
        <v>1.3199270274752055</v>
      </c>
      <c r="R28" s="19">
        <v>4.0991242535758365</v>
      </c>
      <c r="S28" s="19">
        <v>3.9553807207633001</v>
      </c>
      <c r="T28" s="19">
        <v>3.8374961348414214</v>
      </c>
      <c r="U28" s="19">
        <v>3.6177356504927478</v>
      </c>
      <c r="V28" s="19">
        <v>3.5581856104375542</v>
      </c>
      <c r="W28" s="19">
        <v>3.5408164434002862</v>
      </c>
      <c r="X28" s="13">
        <v>5</v>
      </c>
      <c r="Y28" s="54">
        <f t="shared" si="0"/>
        <v>6.0240963855421686E-2</v>
      </c>
      <c r="Z28" s="13">
        <v>14</v>
      </c>
      <c r="AA28" s="56">
        <f t="shared" si="1"/>
        <v>0.16867469879518071</v>
      </c>
      <c r="AB28" s="13">
        <v>64</v>
      </c>
      <c r="AC28" s="56">
        <f t="shared" si="2"/>
        <v>0.77108433734939763</v>
      </c>
      <c r="AD28" s="44"/>
    </row>
    <row r="29" spans="1:30" ht="24" x14ac:dyDescent="0.2">
      <c r="A29" s="14" t="s">
        <v>47</v>
      </c>
      <c r="B29" s="46">
        <v>128</v>
      </c>
      <c r="C29" s="13">
        <v>119</v>
      </c>
      <c r="D29" s="7">
        <f t="shared" si="3"/>
        <v>0.9296875</v>
      </c>
      <c r="E29" s="8">
        <v>0.96553173602353926</v>
      </c>
      <c r="F29" s="19">
        <v>3.7333333333333334</v>
      </c>
      <c r="G29" s="19">
        <v>1.4692503562780448</v>
      </c>
      <c r="H29" s="19">
        <v>3.7676348547717842</v>
      </c>
      <c r="I29" s="19">
        <v>1.4004263590035415</v>
      </c>
      <c r="J29" s="19">
        <v>3.9484467944481163</v>
      </c>
      <c r="K29" s="19">
        <v>1.4057654456108177</v>
      </c>
      <c r="L29" s="19">
        <v>4.455570291777188</v>
      </c>
      <c r="M29" s="19">
        <v>1.1001668479208726</v>
      </c>
      <c r="N29" s="19">
        <v>3.7478491065519521</v>
      </c>
      <c r="O29" s="19">
        <v>1.5621623894008183</v>
      </c>
      <c r="P29" s="19">
        <v>3.874751491053678</v>
      </c>
      <c r="Q29" s="19">
        <v>1.424335675528881</v>
      </c>
      <c r="R29" s="19">
        <v>3.9212643119893422</v>
      </c>
      <c r="S29" s="19">
        <v>3.8055392026086294</v>
      </c>
      <c r="T29" s="19">
        <v>3.8310105456541357</v>
      </c>
      <c r="U29" s="19">
        <v>3.5885260529606735</v>
      </c>
      <c r="V29" s="19">
        <v>3.3900182636989258</v>
      </c>
      <c r="W29" s="19">
        <v>3.4354095108621645</v>
      </c>
      <c r="X29" s="13">
        <v>5</v>
      </c>
      <c r="Y29" s="54">
        <f t="shared" si="0"/>
        <v>4.2016806722689079E-2</v>
      </c>
      <c r="Z29" s="13">
        <v>27</v>
      </c>
      <c r="AA29" s="56">
        <f t="shared" si="1"/>
        <v>0.22689075630252101</v>
      </c>
      <c r="AB29" s="13">
        <v>87</v>
      </c>
      <c r="AC29" s="56">
        <f t="shared" si="2"/>
        <v>0.73109243697478987</v>
      </c>
      <c r="AD29" s="44"/>
    </row>
    <row r="30" spans="1:30" ht="24" x14ac:dyDescent="0.2">
      <c r="A30" s="14" t="s">
        <v>73</v>
      </c>
      <c r="B30" s="46">
        <v>35</v>
      </c>
      <c r="C30" s="13">
        <v>33</v>
      </c>
      <c r="D30" s="7">
        <f t="shared" si="3"/>
        <v>0.94285714285714284</v>
      </c>
      <c r="E30" s="8">
        <v>0.98349834983498352</v>
      </c>
      <c r="F30" s="19">
        <v>3.6520629519353465</v>
      </c>
      <c r="G30" s="19">
        <v>1.5016852227999691</v>
      </c>
      <c r="H30" s="19">
        <v>3.737750816612226</v>
      </c>
      <c r="I30" s="19">
        <v>1.4485602432121305</v>
      </c>
      <c r="J30" s="19">
        <v>3.9292714103110353</v>
      </c>
      <c r="K30" s="19">
        <v>1.4449634806477427</v>
      </c>
      <c r="L30" s="19">
        <v>4.4967852550364338</v>
      </c>
      <c r="M30" s="19">
        <v>1.0100748680309672</v>
      </c>
      <c r="N30" s="19">
        <v>3.6417591801878735</v>
      </c>
      <c r="O30" s="19">
        <v>1.6292966004668634</v>
      </c>
      <c r="P30" s="19">
        <v>3.8104407359863073</v>
      </c>
      <c r="Q30" s="19">
        <v>1.4710425849828483</v>
      </c>
      <c r="R30" s="19">
        <v>3.8780117250115373</v>
      </c>
      <c r="S30" s="19">
        <v>4.2135889191361224</v>
      </c>
      <c r="T30" s="19">
        <v>4.1047143185465567</v>
      </c>
      <c r="U30" s="19">
        <v>4.0229547659586169</v>
      </c>
      <c r="V30" s="19">
        <v>3.6917963593088099</v>
      </c>
      <c r="W30" s="19">
        <v>3.7024120541969339</v>
      </c>
      <c r="X30" s="13">
        <v>1</v>
      </c>
      <c r="Y30" s="54">
        <f t="shared" si="0"/>
        <v>3.0303030303030304E-2</v>
      </c>
      <c r="Z30" s="13">
        <v>4</v>
      </c>
      <c r="AA30" s="56">
        <f t="shared" si="1"/>
        <v>0.12121212121212122</v>
      </c>
      <c r="AB30" s="13">
        <v>28</v>
      </c>
      <c r="AC30" s="56">
        <f t="shared" si="2"/>
        <v>0.84848484848484851</v>
      </c>
      <c r="AD30" s="44"/>
    </row>
    <row r="31" spans="1:30" x14ac:dyDescent="0.2">
      <c r="A31" s="14" t="s">
        <v>25</v>
      </c>
      <c r="B31" s="46">
        <v>61</v>
      </c>
      <c r="C31" s="13">
        <v>52</v>
      </c>
      <c r="D31" s="7">
        <f t="shared" si="3"/>
        <v>0.85245901639344257</v>
      </c>
      <c r="E31" s="8">
        <v>0.95423340961098402</v>
      </c>
      <c r="F31" s="19">
        <v>3.5213872832369941</v>
      </c>
      <c r="G31" s="19">
        <v>1.5737481559648963</v>
      </c>
      <c r="H31" s="19">
        <v>3.5012195121951217</v>
      </c>
      <c r="I31" s="19">
        <v>1.599373648955015</v>
      </c>
      <c r="J31" s="19">
        <v>3.9728773584905661</v>
      </c>
      <c r="K31" s="19">
        <v>1.4076767848593563</v>
      </c>
      <c r="L31" s="19">
        <v>4.4427745664739886</v>
      </c>
      <c r="M31" s="19">
        <v>1.1094174632146909</v>
      </c>
      <c r="N31" s="19">
        <v>3.5011600928074245</v>
      </c>
      <c r="O31" s="19">
        <v>1.6406207006141347</v>
      </c>
      <c r="P31" s="19">
        <v>3.6136890951276102</v>
      </c>
      <c r="Q31" s="19">
        <v>1.5521737291101516</v>
      </c>
      <c r="R31" s="19">
        <v>3.7588513180552847</v>
      </c>
      <c r="S31" s="19">
        <v>3.7067607831770295</v>
      </c>
      <c r="T31" s="19">
        <v>3.7704739879003761</v>
      </c>
      <c r="U31" s="19">
        <v>3.7462778798893872</v>
      </c>
      <c r="V31" s="19">
        <v>3.5972752377097508</v>
      </c>
      <c r="W31" s="19">
        <v>3.6774254776780735</v>
      </c>
      <c r="X31" s="13">
        <v>2</v>
      </c>
      <c r="Y31" s="54">
        <f t="shared" si="0"/>
        <v>3.8461538461538464E-2</v>
      </c>
      <c r="Z31" s="13">
        <v>10</v>
      </c>
      <c r="AA31" s="56">
        <f t="shared" si="1"/>
        <v>0.19230769230769232</v>
      </c>
      <c r="AB31" s="13">
        <v>40</v>
      </c>
      <c r="AC31" s="56">
        <f t="shared" si="2"/>
        <v>0.76923076923076927</v>
      </c>
      <c r="AD31" s="44"/>
    </row>
    <row r="32" spans="1:30" x14ac:dyDescent="0.2">
      <c r="A32" s="14" t="s">
        <v>26</v>
      </c>
      <c r="B32" s="46">
        <v>273</v>
      </c>
      <c r="C32" s="13">
        <v>181</v>
      </c>
      <c r="D32" s="7">
        <f t="shared" si="3"/>
        <v>0.66300366300366298</v>
      </c>
      <c r="E32" s="8">
        <v>0.89935634874195436</v>
      </c>
      <c r="F32" s="19">
        <v>4.101673899566026</v>
      </c>
      <c r="G32" s="19">
        <v>1.2187998876696997</v>
      </c>
      <c r="H32" s="19">
        <v>4.0883054892601436</v>
      </c>
      <c r="I32" s="19">
        <v>1.2435548544737134</v>
      </c>
      <c r="J32" s="19">
        <v>4.3298935827152532</v>
      </c>
      <c r="K32" s="19">
        <v>1.1059252242240132</v>
      </c>
      <c r="L32" s="19">
        <v>4.5521588402143083</v>
      </c>
      <c r="M32" s="19">
        <v>0.93290312037894851</v>
      </c>
      <c r="N32" s="19">
        <v>3.915617128463476</v>
      </c>
      <c r="O32" s="19">
        <v>1.4462969702378288</v>
      </c>
      <c r="P32" s="19">
        <v>4.1252342286071206</v>
      </c>
      <c r="Q32" s="19">
        <v>1.2097672216171957</v>
      </c>
      <c r="R32" s="19">
        <v>4.1854805281377212</v>
      </c>
      <c r="S32" s="19">
        <v>4.1838638763715137</v>
      </c>
      <c r="T32" s="19">
        <v>3.9912165713158472</v>
      </c>
      <c r="U32" s="19">
        <v>3.9898212599243457</v>
      </c>
      <c r="V32" s="19">
        <v>4.0294294910430306</v>
      </c>
      <c r="W32" s="19">
        <v>3.7531085316890196</v>
      </c>
      <c r="X32" s="13">
        <v>0</v>
      </c>
      <c r="Y32" s="54">
        <f t="shared" si="0"/>
        <v>0</v>
      </c>
      <c r="Z32" s="13">
        <v>26</v>
      </c>
      <c r="AA32" s="56">
        <f t="shared" si="1"/>
        <v>0.143646408839779</v>
      </c>
      <c r="AB32" s="13">
        <v>155</v>
      </c>
      <c r="AC32" s="56">
        <f t="shared" si="2"/>
        <v>0.85635359116022103</v>
      </c>
      <c r="AD32" s="44"/>
    </row>
    <row r="33" spans="1:30" ht="24" x14ac:dyDescent="0.2">
      <c r="A33" s="14" t="s">
        <v>48</v>
      </c>
      <c r="B33" s="46">
        <v>76</v>
      </c>
      <c r="C33" s="13">
        <v>58</v>
      </c>
      <c r="D33" s="7">
        <f t="shared" si="3"/>
        <v>0.76315789473684215</v>
      </c>
      <c r="E33" s="8">
        <v>0.94922737306843263</v>
      </c>
      <c r="F33" s="19">
        <v>3.799554565701559</v>
      </c>
      <c r="G33" s="19">
        <v>1.6229106835743268</v>
      </c>
      <c r="H33" s="19">
        <v>3.8190476190476192</v>
      </c>
      <c r="I33" s="19">
        <v>1.5741403829458946</v>
      </c>
      <c r="J33" s="19">
        <v>4.0801781737193767</v>
      </c>
      <c r="K33" s="19">
        <v>1.4918780004354457</v>
      </c>
      <c r="L33" s="19">
        <v>4.4422222222222221</v>
      </c>
      <c r="M33" s="19">
        <v>1.2636759911626605</v>
      </c>
      <c r="N33" s="19">
        <v>3.7706013363028954</v>
      </c>
      <c r="O33" s="19">
        <v>1.630739820082217</v>
      </c>
      <c r="P33" s="19">
        <v>3.9551569506726456</v>
      </c>
      <c r="Q33" s="19">
        <v>1.5339624382063546</v>
      </c>
      <c r="R33" s="19">
        <v>3.9777934779443864</v>
      </c>
      <c r="S33" s="19">
        <v>3.8296149798749171</v>
      </c>
      <c r="T33" s="19">
        <v>3.8183677970150796</v>
      </c>
      <c r="U33" s="19">
        <v>3.6947326197680432</v>
      </c>
      <c r="V33" s="19">
        <v>3.6104145563627204</v>
      </c>
      <c r="W33" s="19">
        <v>3.6430118590825988</v>
      </c>
      <c r="X33" s="13">
        <v>4</v>
      </c>
      <c r="Y33" s="54">
        <f t="shared" si="0"/>
        <v>6.8965517241379309E-2</v>
      </c>
      <c r="Z33" s="13">
        <v>8</v>
      </c>
      <c r="AA33" s="56">
        <f t="shared" si="1"/>
        <v>0.13793103448275862</v>
      </c>
      <c r="AB33" s="13">
        <v>46</v>
      </c>
      <c r="AC33" s="56">
        <f t="shared" si="2"/>
        <v>0.7931034482758621</v>
      </c>
      <c r="AD33" s="44"/>
    </row>
    <row r="34" spans="1:30" x14ac:dyDescent="0.2">
      <c r="A34" s="14" t="s">
        <v>49</v>
      </c>
      <c r="B34" s="46">
        <v>8</v>
      </c>
      <c r="C34" s="13">
        <v>8</v>
      </c>
      <c r="D34" s="7">
        <f t="shared" si="3"/>
        <v>1</v>
      </c>
      <c r="E34" s="8">
        <v>0.92241379310344829</v>
      </c>
      <c r="F34" s="19">
        <v>3.6190476190476191</v>
      </c>
      <c r="G34" s="19">
        <v>1.447493728911492</v>
      </c>
      <c r="H34" s="19">
        <v>4.0232558139534884</v>
      </c>
      <c r="I34" s="19">
        <v>1.4390534602899701</v>
      </c>
      <c r="J34" s="19">
        <v>4.3181818181818183</v>
      </c>
      <c r="K34" s="19">
        <v>1.3601081911946402</v>
      </c>
      <c r="L34" s="19">
        <v>4.45</v>
      </c>
      <c r="M34" s="19">
        <v>0.90440517355260486</v>
      </c>
      <c r="N34" s="19">
        <v>3.95</v>
      </c>
      <c r="O34" s="19">
        <v>1.484103804511026</v>
      </c>
      <c r="P34" s="19">
        <v>3.7954545454545454</v>
      </c>
      <c r="Q34" s="19">
        <v>1.706070494665902</v>
      </c>
      <c r="R34" s="19">
        <v>4.0259899661062457</v>
      </c>
      <c r="S34" s="19">
        <v>4.2719718608371346</v>
      </c>
      <c r="T34" s="19">
        <v>4.1825597096616844</v>
      </c>
      <c r="U34" s="19">
        <v>4.1861925168100376</v>
      </c>
      <c r="V34" s="19">
        <v>3.7308044529605167</v>
      </c>
      <c r="W34" s="19">
        <v>3.8394056250969784</v>
      </c>
      <c r="X34" s="13">
        <v>0</v>
      </c>
      <c r="Y34" s="54">
        <f t="shared" si="0"/>
        <v>0</v>
      </c>
      <c r="Z34" s="13">
        <v>0</v>
      </c>
      <c r="AA34" s="56">
        <f t="shared" si="1"/>
        <v>0</v>
      </c>
      <c r="AB34" s="13">
        <v>8</v>
      </c>
      <c r="AC34" s="56">
        <f t="shared" si="2"/>
        <v>1</v>
      </c>
      <c r="AD34" s="44"/>
    </row>
    <row r="35" spans="1:30" ht="24.75" customHeight="1" x14ac:dyDescent="0.2">
      <c r="A35" s="26" t="s">
        <v>56</v>
      </c>
      <c r="B35" s="47"/>
      <c r="C35" s="48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9"/>
      <c r="S35" s="19"/>
      <c r="T35" s="19"/>
      <c r="U35" s="19"/>
      <c r="V35" s="8"/>
      <c r="W35" s="8"/>
      <c r="X35" s="25"/>
      <c r="Y35" s="54"/>
      <c r="Z35" s="13"/>
      <c r="AA35" s="56"/>
      <c r="AB35" s="25"/>
      <c r="AC35" s="56"/>
      <c r="AD35" s="44"/>
    </row>
    <row r="36" spans="1:30" x14ac:dyDescent="0.2">
      <c r="A36" s="20" t="s">
        <v>57</v>
      </c>
      <c r="B36" s="47">
        <f>SUM(B8,B13)</f>
        <v>144</v>
      </c>
      <c r="C36" s="13">
        <f>SUM(C8,C13)</f>
        <v>118</v>
      </c>
      <c r="D36" s="7">
        <f t="shared" ref="D36:D40" si="4">C36/B36</f>
        <v>0.81944444444444442</v>
      </c>
      <c r="E36" s="49">
        <v>0.95549500454132608</v>
      </c>
      <c r="F36" s="19">
        <v>3.7490875912408761</v>
      </c>
      <c r="G36" s="19">
        <v>1.5426949933635872</v>
      </c>
      <c r="H36" s="19">
        <v>3.7855822550831792</v>
      </c>
      <c r="I36" s="19">
        <v>1.494440849766179</v>
      </c>
      <c r="J36" s="19">
        <v>4.0437556973564268</v>
      </c>
      <c r="K36" s="19">
        <v>1.3986110571445058</v>
      </c>
      <c r="L36" s="19">
        <v>4.3175614194722476</v>
      </c>
      <c r="M36" s="19">
        <v>1.2266660224384247</v>
      </c>
      <c r="N36" s="19">
        <v>3.6742700729927007</v>
      </c>
      <c r="O36" s="19">
        <v>1.6892662523374473</v>
      </c>
      <c r="P36" s="19">
        <v>3.8458029197080292</v>
      </c>
      <c r="Q36" s="19">
        <v>1.5203162052229837</v>
      </c>
      <c r="R36" s="19">
        <v>3.9026766593089097</v>
      </c>
      <c r="S36" s="19">
        <v>3.9141759842115516</v>
      </c>
      <c r="T36" s="19">
        <v>4.1091545933944023</v>
      </c>
      <c r="U36" s="19">
        <v>4.2446194388913057</v>
      </c>
      <c r="V36" s="19">
        <v>3.9907596789999999</v>
      </c>
      <c r="W36" s="19">
        <v>3.6245434882813883</v>
      </c>
      <c r="X36" s="25">
        <f>SUM(X8,X13)</f>
        <v>6</v>
      </c>
      <c r="Y36" s="54">
        <f>X36/C36</f>
        <v>5.0847457627118647E-2</v>
      </c>
      <c r="Z36" s="13">
        <f>SUM(Z8,Z13)</f>
        <v>17</v>
      </c>
      <c r="AA36" s="56">
        <f>Z36/C36</f>
        <v>0.1440677966101695</v>
      </c>
      <c r="AB36" s="25">
        <f>SUM(AB8,AB13)</f>
        <v>95</v>
      </c>
      <c r="AC36" s="56">
        <f>AB36/C36</f>
        <v>0.80508474576271183</v>
      </c>
      <c r="AD36" s="44"/>
    </row>
    <row r="37" spans="1:30" x14ac:dyDescent="0.2">
      <c r="A37" s="20" t="s">
        <v>58</v>
      </c>
      <c r="B37" s="47">
        <f>SUM(B9,B31)</f>
        <v>182</v>
      </c>
      <c r="C37" s="13">
        <f>SUM(C9,C31)</f>
        <v>155</v>
      </c>
      <c r="D37" s="7">
        <f t="shared" si="4"/>
        <v>0.85164835164835162</v>
      </c>
      <c r="E37" s="49">
        <v>0.95786188060866173</v>
      </c>
      <c r="F37" s="19">
        <v>3.6528991262907069</v>
      </c>
      <c r="G37" s="19">
        <v>1.4563758192746306</v>
      </c>
      <c r="H37" s="19">
        <v>3.7195789473684209</v>
      </c>
      <c r="I37" s="19">
        <v>1.4747580697666218</v>
      </c>
      <c r="J37" s="19">
        <v>3.9975510204081632</v>
      </c>
      <c r="K37" s="19">
        <v>1.3723015848941518</v>
      </c>
      <c r="L37" s="19">
        <v>4.5180144115292231</v>
      </c>
      <c r="M37" s="19">
        <v>0.99933685490527124</v>
      </c>
      <c r="N37" s="19">
        <v>3.6504424778761062</v>
      </c>
      <c r="O37" s="19">
        <v>1.5653741349607637</v>
      </c>
      <c r="P37" s="19">
        <v>3.7518977227327208</v>
      </c>
      <c r="Q37" s="19">
        <v>1.4530940122923777</v>
      </c>
      <c r="R37" s="19">
        <v>3.8817306177008901</v>
      </c>
      <c r="S37" s="19">
        <v>3.7892904350781706</v>
      </c>
      <c r="T37" s="19">
        <v>3.8222466447001984</v>
      </c>
      <c r="U37" s="19">
        <v>3.6936210340646869</v>
      </c>
      <c r="V37" s="19">
        <v>3.7761531389999998</v>
      </c>
      <c r="W37" s="19">
        <v>3.4535249214189494</v>
      </c>
      <c r="X37" s="25">
        <f>SUM(X9,X31)</f>
        <v>5</v>
      </c>
      <c r="Y37" s="54">
        <f>X37/C37</f>
        <v>3.2258064516129031E-2</v>
      </c>
      <c r="Z37" s="13">
        <f>SUM(Z9,Z31)</f>
        <v>29</v>
      </c>
      <c r="AA37" s="56">
        <f>Z37/C37</f>
        <v>0.18709677419354839</v>
      </c>
      <c r="AB37" s="25">
        <f>SUM(AB9,AB31)</f>
        <v>121</v>
      </c>
      <c r="AC37" s="56">
        <f>AB37/C37</f>
        <v>0.78064516129032258</v>
      </c>
      <c r="AD37" s="44"/>
    </row>
    <row r="38" spans="1:30" x14ac:dyDescent="0.2">
      <c r="A38" s="20" t="s">
        <v>59</v>
      </c>
      <c r="B38" s="47">
        <f>SUM(B7,B10,B27,B32)</f>
        <v>483</v>
      </c>
      <c r="C38" s="13">
        <f>SUM(C7,C10,C27,C32)</f>
        <v>387</v>
      </c>
      <c r="D38" s="7">
        <f t="shared" si="4"/>
        <v>0.80124223602484468</v>
      </c>
      <c r="E38" s="49">
        <v>0.92867271695972775</v>
      </c>
      <c r="F38" s="19">
        <v>4.1404103143233577</v>
      </c>
      <c r="G38" s="19">
        <v>1.1835702180810967</v>
      </c>
      <c r="H38" s="19">
        <v>4.1000822030415129</v>
      </c>
      <c r="I38" s="19">
        <v>1.2289970314919347</v>
      </c>
      <c r="J38" s="19">
        <v>4.3241779497098642</v>
      </c>
      <c r="K38" s="19">
        <v>1.0973752744590406</v>
      </c>
      <c r="L38" s="19">
        <v>4.5378455672068636</v>
      </c>
      <c r="M38" s="19">
        <v>0.92095463924226184</v>
      </c>
      <c r="N38" s="19">
        <v>3.9575722983257231</v>
      </c>
      <c r="O38" s="19">
        <v>1.3943981048093261</v>
      </c>
      <c r="P38" s="19">
        <v>4.1607650066275328</v>
      </c>
      <c r="Q38" s="19">
        <v>1.182456235125577</v>
      </c>
      <c r="R38" s="19">
        <v>4.203475556539142</v>
      </c>
      <c r="S38" s="19">
        <v>4.2191815767775802</v>
      </c>
      <c r="T38" s="19">
        <v>4.1528499491162831</v>
      </c>
      <c r="U38" s="19">
        <v>4.0119798811076803</v>
      </c>
      <c r="V38" s="19">
        <v>4.0676973070000004</v>
      </c>
      <c r="W38" s="19">
        <v>3.8953895561926184</v>
      </c>
      <c r="X38" s="25">
        <f>SUM(X7,X10,X27,X32)</f>
        <v>5</v>
      </c>
      <c r="Y38" s="54">
        <f>X38/C38</f>
        <v>1.2919896640826873E-2</v>
      </c>
      <c r="Z38" s="13">
        <f>SUM(Z7,Z10,Z27,Z32)</f>
        <v>41</v>
      </c>
      <c r="AA38" s="56">
        <f>Z38/C38</f>
        <v>0.10594315245478036</v>
      </c>
      <c r="AB38" s="25">
        <f>SUM(AB7,AB10,AB27,AB32)</f>
        <v>341</v>
      </c>
      <c r="AC38" s="56">
        <f>AB38/C38</f>
        <v>0.88113695090439281</v>
      </c>
      <c r="AD38" s="44"/>
    </row>
    <row r="39" spans="1:30" x14ac:dyDescent="0.2">
      <c r="A39" s="20" t="s">
        <v>60</v>
      </c>
      <c r="B39" s="47">
        <f>SUM(B3,B5,B6,B11,B12,B28,B29,B30,B33:B34)</f>
        <v>843</v>
      </c>
      <c r="C39" s="13">
        <f>SUM(C3,C5,C6,C11,C12,C28,C29,C30,C33:C34)</f>
        <v>694</v>
      </c>
      <c r="D39" s="7">
        <f t="shared" si="4"/>
        <v>0.82325029655990511</v>
      </c>
      <c r="E39" s="49">
        <v>0.95250222844772703</v>
      </c>
      <c r="F39" s="50">
        <v>3.7168141592920354</v>
      </c>
      <c r="G39" s="50">
        <v>1.5027089659895596</v>
      </c>
      <c r="H39" s="50">
        <v>3.7625933388645252</v>
      </c>
      <c r="I39" s="50">
        <v>1.4732269465541623</v>
      </c>
      <c r="J39" s="50">
        <v>3.9983132801079502</v>
      </c>
      <c r="K39" s="50">
        <v>1.4141727949643479</v>
      </c>
      <c r="L39" s="50">
        <v>4.4536244934714091</v>
      </c>
      <c r="M39" s="50">
        <v>1.0795184325906977</v>
      </c>
      <c r="N39" s="50">
        <v>3.6680143755615453</v>
      </c>
      <c r="O39" s="50">
        <v>1.6309737309462469</v>
      </c>
      <c r="P39" s="50">
        <v>3.8500731076369363</v>
      </c>
      <c r="Q39" s="50">
        <v>1.4661208680064732</v>
      </c>
      <c r="R39" s="19">
        <v>3.9082387924890671</v>
      </c>
      <c r="S39" s="19">
        <v>3.8442483737090156</v>
      </c>
      <c r="T39" s="19">
        <v>3.8098178716473421</v>
      </c>
      <c r="U39" s="19">
        <v>3.7083600703237338</v>
      </c>
      <c r="V39" s="50">
        <f>AVERAGE(V3,V5,V6,V11,V28,V29,V30,V33,V34)</f>
        <v>3.5865798073549451</v>
      </c>
      <c r="W39" s="19">
        <v>3.473256853938576</v>
      </c>
      <c r="X39" s="25">
        <f>SUM(X3,X5,X6,X11,X12,X28,X29,X30,X33:X34)</f>
        <v>40</v>
      </c>
      <c r="Y39" s="54">
        <f>X39/C39</f>
        <v>5.7636887608069162E-2</v>
      </c>
      <c r="Z39" s="25">
        <f>SUM(Z3,Z5,Z6,Z11,Z12,Z28,Z29,Z30,Z33:Z34)</f>
        <v>119</v>
      </c>
      <c r="AA39" s="56">
        <f>Z39/C39</f>
        <v>0.17146974063400577</v>
      </c>
      <c r="AB39" s="25">
        <f>SUM(AB3,AB5,AB6,AB11,AB12,AB28,AB29,AB30,AB33:AB34)</f>
        <v>535</v>
      </c>
      <c r="AC39" s="56">
        <f>AB39/C39</f>
        <v>0.77089337175792505</v>
      </c>
      <c r="AD39" s="44"/>
    </row>
    <row r="40" spans="1:30" x14ac:dyDescent="0.2">
      <c r="A40" s="20" t="s">
        <v>61</v>
      </c>
      <c r="B40" s="47">
        <f>SUM(B14:B26,B4)</f>
        <v>1266</v>
      </c>
      <c r="C40" s="13">
        <f>SUM(C14:C26,C4)</f>
        <v>918</v>
      </c>
      <c r="D40" s="7">
        <f t="shared" si="4"/>
        <v>0.72511848341232232</v>
      </c>
      <c r="E40" s="49">
        <v>0.93523435696144075</v>
      </c>
      <c r="F40" s="19">
        <v>3.5196118627852946</v>
      </c>
      <c r="G40" s="19">
        <v>1.5364371466979005</v>
      </c>
      <c r="H40" s="19">
        <v>3.6256822752082734</v>
      </c>
      <c r="I40" s="19">
        <v>1.507941340539982</v>
      </c>
      <c r="J40" s="19">
        <v>3.8834193278482778</v>
      </c>
      <c r="K40" s="19">
        <v>1.4215191432996062</v>
      </c>
      <c r="L40" s="19">
        <v>4.3237153064028577</v>
      </c>
      <c r="M40" s="19">
        <v>1.1732747715042051</v>
      </c>
      <c r="N40" s="19">
        <v>3.5013047658288698</v>
      </c>
      <c r="O40" s="19">
        <v>1.6331153067204383</v>
      </c>
      <c r="P40" s="19">
        <v>3.6225584594222835</v>
      </c>
      <c r="Q40" s="19">
        <v>1.4988554542290833</v>
      </c>
      <c r="R40" s="19">
        <v>3.7460486662493095</v>
      </c>
      <c r="S40" s="19">
        <v>3.6469353012472698</v>
      </c>
      <c r="T40" s="19">
        <v>3.68807669619166</v>
      </c>
      <c r="U40" s="19">
        <v>3.4589007648537025</v>
      </c>
      <c r="V40" s="19">
        <v>3.5329960659999999</v>
      </c>
      <c r="W40" s="19">
        <v>3.2033041738282755</v>
      </c>
      <c r="X40" s="25">
        <f>SUM(X14:X26,X4)</f>
        <v>82</v>
      </c>
      <c r="Y40" s="54">
        <f>X40/C40</f>
        <v>8.9324618736383449E-2</v>
      </c>
      <c r="Z40" s="13">
        <f>SUM(Z14:Z26,Z4)</f>
        <v>221</v>
      </c>
      <c r="AA40" s="56">
        <f>Z40/C40</f>
        <v>0.24074074074074073</v>
      </c>
      <c r="AB40" s="25">
        <f>SUM(AB14:AB26,AB4)</f>
        <v>615</v>
      </c>
      <c r="AC40" s="56">
        <f>AB40/C40</f>
        <v>0.66993464052287577</v>
      </c>
      <c r="AD40" s="44"/>
    </row>
    <row r="41" spans="1:30" x14ac:dyDescent="0.2">
      <c r="A41" s="20"/>
      <c r="B41" s="47"/>
      <c r="C41" s="48"/>
      <c r="D41" s="7"/>
      <c r="E41" s="4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5"/>
      <c r="Y41" s="54"/>
      <c r="Z41" s="13"/>
      <c r="AA41" s="56"/>
      <c r="AB41" s="25"/>
      <c r="AC41" s="56"/>
      <c r="AD41" s="44"/>
    </row>
    <row r="42" spans="1:30" s="12" customFormat="1" ht="24" customHeight="1" x14ac:dyDescent="0.2">
      <c r="A42" s="27" t="s">
        <v>50</v>
      </c>
      <c r="B42" s="10">
        <f>SUM(B3:B34)</f>
        <v>2918</v>
      </c>
      <c r="C42" s="45">
        <f>SUM(C3:C34)</f>
        <v>2272</v>
      </c>
      <c r="D42" s="36">
        <f>C42/B42</f>
        <v>0.77861549006168607</v>
      </c>
      <c r="E42" s="37">
        <v>0.94146377290587935</v>
      </c>
      <c r="F42" s="38">
        <v>3.7448926970526397</v>
      </c>
      <c r="G42" s="38">
        <v>1.4648153827807007</v>
      </c>
      <c r="H42" s="38">
        <v>3.7892167178753313</v>
      </c>
      <c r="I42" s="38">
        <v>1.4476642743734593</v>
      </c>
      <c r="J42" s="38">
        <v>4.0356178734034405</v>
      </c>
      <c r="K42" s="38">
        <v>1.3600761552332807</v>
      </c>
      <c r="L42" s="38">
        <v>4.4340880955233422</v>
      </c>
      <c r="M42" s="38">
        <v>1.0792751087881769</v>
      </c>
      <c r="N42" s="38">
        <v>3.6802601651969193</v>
      </c>
      <c r="O42" s="38">
        <v>1.5883268903482901</v>
      </c>
      <c r="P42" s="38">
        <v>3.8405040073368157</v>
      </c>
      <c r="Q42" s="38">
        <v>1.4340934329303108</v>
      </c>
      <c r="R42" s="38">
        <v>3.9207632593980812</v>
      </c>
      <c r="S42" s="38">
        <v>3.8980119028384679</v>
      </c>
      <c r="T42" s="38">
        <v>3.8305585776113591</v>
      </c>
      <c r="U42" s="38">
        <v>3.6920423778929368</v>
      </c>
      <c r="V42" s="18">
        <v>3.6705491924893998</v>
      </c>
      <c r="W42" s="18">
        <v>3.6196703540740578</v>
      </c>
      <c r="X42" s="15">
        <f>SUM(X3:X34)</f>
        <v>138</v>
      </c>
      <c r="Y42" s="55">
        <f>X42/C42</f>
        <v>6.0739436619718312E-2</v>
      </c>
      <c r="Z42" s="10">
        <f>SUM(Z3:Z34)</f>
        <v>427</v>
      </c>
      <c r="AA42" s="37">
        <f>Z42/C42</f>
        <v>0.18794014084507044</v>
      </c>
      <c r="AB42" s="10">
        <f>SUM(AB3:AB34)</f>
        <v>1707</v>
      </c>
      <c r="AC42" s="37">
        <f>AB42/C42</f>
        <v>0.75132042253521125</v>
      </c>
      <c r="AD42" s="44"/>
    </row>
    <row r="43" spans="1:30" x14ac:dyDescent="0.2">
      <c r="C43" s="48"/>
      <c r="D43" s="17"/>
      <c r="E43" s="11"/>
    </row>
    <row r="44" spans="1:30" x14ac:dyDescent="0.2">
      <c r="C44" s="48"/>
    </row>
  </sheetData>
  <mergeCells count="4">
    <mergeCell ref="Z2:AA2"/>
    <mergeCell ref="AB2:AC2"/>
    <mergeCell ref="X1:AC1"/>
    <mergeCell ref="X2:Y2"/>
  </mergeCells>
  <phoneticPr fontId="0" type="noConversion"/>
  <pageMargins left="0.47244094488188981" right="0.27559055118110237" top="0.51181102362204722" bottom="0.43307086614173229" header="0" footer="0"/>
  <pageSetup paperSize="9" scale="46" fitToHeight="0" orientation="landscape" r:id="rId1"/>
  <headerFooter alignWithMargins="0">
    <oddHeader>&amp;C&amp;"Arial,Negrita"&amp;12RESULTADOS FINALES GRADO 2018-2019
ENCUESTA DE PROFESOR</oddHeader>
  </headerFooter>
  <ignoredErrors>
    <ignoredError sqref="AA42 D42 D36:D40" formula="1"/>
    <ignoredError sqref="Y3:Y40" unlockedFormula="1"/>
    <ignoredError sqref="Y4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32628763-C873-46E9-8D05-192D73EB7F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2DE8EB-CE2F-4B63-A9A3-688B4C621103}"/>
</file>

<file path=customXml/itemProps3.xml><?xml version="1.0" encoding="utf-8"?>
<ds:datastoreItem xmlns:ds="http://schemas.openxmlformats.org/officeDocument/2006/customXml" ds:itemID="{C32CBDFF-E7F9-4ECA-854A-5990AF1E7A3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9e25231a-f3f5-49be-87f6-e32b8ba66f8d"/>
    <ds:schemaRef ds:uri="064799f5-a73b-4ff1-8fe6-6344afeef39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Portada</vt:lpstr>
      <vt:lpstr>Preguntas</vt:lpstr>
      <vt:lpstr>Valoración ASIGNATURAS</vt:lpstr>
      <vt:lpstr>Valoración PROFESORADO</vt:lpstr>
      <vt:lpstr>'Valoración ASIGNATURAS'!Títulos_a_imprimir</vt:lpstr>
      <vt:lpstr>'Valoración PROFESORADO'!Títulos_a_imprimir</vt:lpstr>
    </vt:vector>
  </TitlesOfParts>
  <Company>Universidad de Cantabria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Calidad</dc:creator>
  <cp:lastModifiedBy>gilp</cp:lastModifiedBy>
  <cp:lastPrinted>2019-07-18T07:41:12Z</cp:lastPrinted>
  <dcterms:created xsi:type="dcterms:W3CDTF">2010-07-21T09:27:48Z</dcterms:created>
  <dcterms:modified xsi:type="dcterms:W3CDTF">2020-02-18T08:15:38Z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