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S:\vr.ordacademica\AREA DE CALIDAD\P3-EVALUACION ACTIVIDAD DOCENTE\INFORMES AREA DE CALIDAD\Informe Area de Calidad 2018-2019\Postgrado\"/>
    </mc:Choice>
  </mc:AlternateContent>
  <bookViews>
    <workbookView xWindow="120" yWindow="525" windowWidth="18795" windowHeight="11340"/>
  </bookViews>
  <sheets>
    <sheet name="Portada" sheetId="7" r:id="rId1"/>
    <sheet name="Preguntas" sheetId="5" r:id="rId2"/>
    <sheet name="Valoración ASIGNATURAS" sheetId="9" r:id="rId3"/>
    <sheet name="Valoración PROFESORADO" sheetId="1" r:id="rId4"/>
  </sheets>
  <definedNames>
    <definedName name="_xlnm.Print_Titles" localSheetId="2">'Valoración ASIGNATURAS'!$A:$A</definedName>
    <definedName name="_xlnm.Print_Titles" localSheetId="3">'Valoración PROFESORADO'!$A:$A</definedName>
  </definedNames>
  <calcPr calcId="152511"/>
</workbook>
</file>

<file path=xl/calcChain.xml><?xml version="1.0" encoding="utf-8"?>
<calcChain xmlns="http://schemas.openxmlformats.org/spreadsheetml/2006/main">
  <c r="AB50" i="9" l="1"/>
  <c r="AB49" i="9"/>
  <c r="AB48" i="9"/>
  <c r="AB47" i="9"/>
  <c r="AB46" i="9"/>
  <c r="Z50" i="9"/>
  <c r="Z49" i="9"/>
  <c r="Z48" i="9"/>
  <c r="Z47" i="9"/>
  <c r="Z46" i="9"/>
  <c r="X50" i="9"/>
  <c r="X49" i="9"/>
  <c r="X48" i="9"/>
  <c r="X47" i="9"/>
  <c r="X46" i="9"/>
  <c r="F48" i="9"/>
  <c r="F47" i="9"/>
  <c r="F46" i="9"/>
  <c r="E47" i="9"/>
  <c r="C50" i="9"/>
  <c r="C48" i="9"/>
  <c r="AB52" i="9" l="1"/>
  <c r="Z52" i="9"/>
  <c r="X52" i="9"/>
  <c r="V47" i="9"/>
  <c r="V48" i="9"/>
  <c r="V49" i="9"/>
  <c r="V50" i="9"/>
  <c r="V52" i="9"/>
  <c r="V4" i="9"/>
  <c r="V5" i="9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6" i="9"/>
  <c r="V3" i="9"/>
  <c r="C47" i="9"/>
  <c r="B47" i="9"/>
  <c r="AC9" i="9"/>
  <c r="AC10" i="9"/>
  <c r="AA9" i="9"/>
  <c r="Y9" i="9"/>
  <c r="Y10" i="9"/>
  <c r="Y11" i="9"/>
  <c r="G9" i="9"/>
  <c r="D9" i="9"/>
  <c r="D10" i="9"/>
  <c r="AC6" i="9"/>
  <c r="AC7" i="9"/>
  <c r="AC8" i="9"/>
  <c r="AC11" i="9"/>
  <c r="AC12" i="9"/>
  <c r="AC13" i="9"/>
  <c r="AC14" i="9"/>
  <c r="AC15" i="9"/>
  <c r="AC16" i="9"/>
  <c r="AC17" i="9"/>
  <c r="AC18" i="9"/>
  <c r="AA6" i="9"/>
  <c r="AA7" i="9"/>
  <c r="AA8" i="9"/>
  <c r="AA10" i="9"/>
  <c r="AA11" i="9"/>
  <c r="AA12" i="9"/>
  <c r="AA13" i="9"/>
  <c r="AA14" i="9"/>
  <c r="AA15" i="9"/>
  <c r="AA16" i="9"/>
  <c r="AA17" i="9"/>
  <c r="AA18" i="9"/>
  <c r="AA19" i="9"/>
  <c r="AA20" i="9"/>
  <c r="Y6" i="9"/>
  <c r="Y7" i="9"/>
  <c r="Y8" i="9"/>
  <c r="Y12" i="9"/>
  <c r="Y13" i="9"/>
  <c r="Y14" i="9"/>
  <c r="Y15" i="9"/>
  <c r="Y16" i="9"/>
  <c r="Y17" i="9"/>
  <c r="Y18" i="9"/>
  <c r="Y19" i="9"/>
  <c r="G6" i="9"/>
  <c r="G7" i="9"/>
  <c r="G8" i="9"/>
  <c r="G10" i="9"/>
  <c r="G11" i="9"/>
  <c r="G12" i="9"/>
  <c r="G13" i="9"/>
  <c r="G14" i="9"/>
  <c r="G15" i="9"/>
  <c r="G16" i="9"/>
  <c r="G17" i="9"/>
  <c r="X49" i="1"/>
  <c r="V49" i="1"/>
  <c r="T49" i="1"/>
  <c r="X47" i="1"/>
  <c r="X46" i="1"/>
  <c r="X45" i="1"/>
  <c r="X44" i="1"/>
  <c r="X43" i="1"/>
  <c r="V47" i="1"/>
  <c r="V46" i="1"/>
  <c r="V45" i="1"/>
  <c r="V44" i="1"/>
  <c r="V43" i="1"/>
  <c r="T47" i="1"/>
  <c r="T46" i="1"/>
  <c r="T45" i="1"/>
  <c r="T44" i="1"/>
  <c r="T43" i="1"/>
  <c r="C47" i="1"/>
  <c r="B47" i="1"/>
  <c r="C44" i="1"/>
  <c r="B44" i="1"/>
  <c r="Y13" i="1"/>
  <c r="Y14" i="1"/>
  <c r="Y15" i="1"/>
  <c r="Y16" i="1"/>
  <c r="W8" i="1"/>
  <c r="W9" i="1"/>
  <c r="W10" i="1"/>
  <c r="W13" i="1"/>
  <c r="W14" i="1"/>
  <c r="W15" i="1"/>
  <c r="W16" i="1"/>
  <c r="U11" i="1"/>
  <c r="U12" i="1"/>
  <c r="U13" i="1"/>
  <c r="U14" i="1"/>
  <c r="U15" i="1"/>
  <c r="U16" i="1"/>
  <c r="U17" i="1"/>
  <c r="Y9" i="1"/>
  <c r="Y10" i="1"/>
  <c r="U9" i="1"/>
  <c r="U10" i="1"/>
  <c r="D9" i="1"/>
  <c r="D10" i="1"/>
  <c r="Y6" i="1" l="1"/>
  <c r="Y7" i="1"/>
  <c r="W6" i="1"/>
  <c r="U6" i="1"/>
  <c r="U7" i="1"/>
  <c r="C45" i="1"/>
  <c r="C46" i="1" l="1"/>
  <c r="C43" i="1"/>
  <c r="B45" i="1"/>
  <c r="B46" i="1"/>
  <c r="B43" i="1"/>
  <c r="C49" i="1"/>
  <c r="B49" i="1"/>
  <c r="Y4" i="1"/>
  <c r="Y5" i="1"/>
  <c r="Y8" i="1"/>
  <c r="Y11" i="1"/>
  <c r="Y12" i="1"/>
  <c r="Y17" i="1"/>
  <c r="Y18" i="1"/>
  <c r="Y19" i="1"/>
  <c r="Y20" i="1"/>
  <c r="Y21" i="1"/>
  <c r="Y22" i="1"/>
  <c r="Y23" i="1"/>
  <c r="Y24" i="1"/>
  <c r="Y25" i="1"/>
  <c r="Y26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3" i="1"/>
  <c r="W4" i="1"/>
  <c r="W5" i="1"/>
  <c r="W7" i="1"/>
  <c r="W11" i="1"/>
  <c r="W12" i="1"/>
  <c r="W17" i="1"/>
  <c r="W18" i="1"/>
  <c r="W19" i="1"/>
  <c r="W20" i="1"/>
  <c r="W21" i="1"/>
  <c r="W22" i="1"/>
  <c r="W23" i="1"/>
  <c r="W24" i="1"/>
  <c r="W25" i="1"/>
  <c r="W26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3" i="1"/>
  <c r="U4" i="1"/>
  <c r="U5" i="1"/>
  <c r="U8" i="1"/>
  <c r="U18" i="1"/>
  <c r="U19" i="1"/>
  <c r="U20" i="1"/>
  <c r="U21" i="1"/>
  <c r="U22" i="1"/>
  <c r="U23" i="1"/>
  <c r="U24" i="1"/>
  <c r="U25" i="1"/>
  <c r="U26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3" i="1"/>
  <c r="D4" i="1"/>
  <c r="D5" i="1"/>
  <c r="D6" i="1"/>
  <c r="D7" i="1"/>
  <c r="D8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3" i="1"/>
  <c r="F52" i="9"/>
  <c r="E52" i="9"/>
  <c r="F50" i="9"/>
  <c r="E50" i="9"/>
  <c r="F49" i="9"/>
  <c r="E49" i="9"/>
  <c r="E48" i="9"/>
  <c r="E46" i="9"/>
  <c r="B48" i="9"/>
  <c r="B46" i="9"/>
  <c r="B50" i="9"/>
  <c r="B52" i="9"/>
  <c r="C52" i="9"/>
  <c r="AA52" i="9" s="1"/>
  <c r="C49" i="9"/>
  <c r="C46" i="9"/>
  <c r="B49" i="9"/>
  <c r="AC4" i="9"/>
  <c r="AC5" i="9"/>
  <c r="AC19" i="9"/>
  <c r="AC20" i="9"/>
  <c r="AC21" i="9"/>
  <c r="AC22" i="9"/>
  <c r="AC23" i="9"/>
  <c r="AC24" i="9"/>
  <c r="AC25" i="9"/>
  <c r="AC26" i="9"/>
  <c r="AC27" i="9"/>
  <c r="AC28" i="9"/>
  <c r="AC29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C44" i="9"/>
  <c r="AC3" i="9"/>
  <c r="AA4" i="9"/>
  <c r="AA5" i="9"/>
  <c r="AA21" i="9"/>
  <c r="AA22" i="9"/>
  <c r="AA23" i="9"/>
  <c r="AA24" i="9"/>
  <c r="AA25" i="9"/>
  <c r="AA26" i="9"/>
  <c r="AA27" i="9"/>
  <c r="AA28" i="9"/>
  <c r="AA29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Y4" i="9"/>
  <c r="Y5" i="9"/>
  <c r="Y20" i="9"/>
  <c r="Y21" i="9"/>
  <c r="Y22" i="9"/>
  <c r="Y23" i="9"/>
  <c r="Y24" i="9"/>
  <c r="Y25" i="9"/>
  <c r="Y26" i="9"/>
  <c r="Y27" i="9"/>
  <c r="Y28" i="9"/>
  <c r="Y29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G4" i="9"/>
  <c r="G5" i="9"/>
  <c r="G18" i="9"/>
  <c r="G19" i="9"/>
  <c r="G20" i="9"/>
  <c r="G21" i="9"/>
  <c r="G22" i="9"/>
  <c r="G23" i="9"/>
  <c r="G24" i="9"/>
  <c r="G25" i="9"/>
  <c r="G26" i="9"/>
  <c r="G27" i="9"/>
  <c r="G28" i="9"/>
  <c r="G29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3" i="9"/>
  <c r="D4" i="9"/>
  <c r="D5" i="9"/>
  <c r="D6" i="9"/>
  <c r="D7" i="9"/>
  <c r="D8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3" i="9"/>
  <c r="Y52" i="9" l="1"/>
  <c r="AC52" i="9"/>
  <c r="AA3" i="9"/>
  <c r="Y3" i="9"/>
  <c r="U45" i="1" l="1"/>
  <c r="U43" i="1"/>
  <c r="U47" i="1"/>
  <c r="Y44" i="1"/>
  <c r="Y46" i="1"/>
  <c r="Y45" i="1"/>
  <c r="W45" i="1"/>
  <c r="U46" i="1"/>
  <c r="W46" i="1"/>
  <c r="Y43" i="1"/>
  <c r="Y47" i="1"/>
  <c r="W43" i="1"/>
  <c r="W47" i="1"/>
  <c r="U44" i="1"/>
  <c r="W44" i="1"/>
  <c r="Y50" i="9"/>
  <c r="D47" i="1" l="1"/>
  <c r="D46" i="1"/>
  <c r="D45" i="1"/>
  <c r="D44" i="1"/>
  <c r="D43" i="1"/>
  <c r="Y49" i="9" l="1"/>
  <c r="Y48" i="9"/>
  <c r="Y47" i="9"/>
  <c r="Y46" i="9"/>
  <c r="D50" i="9" l="1"/>
  <c r="D49" i="9"/>
  <c r="D48" i="9"/>
  <c r="D47" i="9"/>
  <c r="AC46" i="9" l="1"/>
  <c r="D46" i="9"/>
  <c r="AA46" i="9"/>
  <c r="AC47" i="9" l="1"/>
  <c r="AC48" i="9"/>
  <c r="AC49" i="9"/>
  <c r="AC50" i="9"/>
  <c r="AA47" i="9"/>
  <c r="AA48" i="9"/>
  <c r="AA49" i="9"/>
  <c r="AA50" i="9"/>
  <c r="G46" i="9"/>
  <c r="G47" i="9"/>
  <c r="G48" i="9"/>
  <c r="G49" i="9"/>
  <c r="G50" i="9"/>
  <c r="G52" i="9" l="1"/>
  <c r="D52" i="9"/>
  <c r="D49" i="1" l="1"/>
  <c r="U49" i="1" l="1"/>
  <c r="W49" i="1" l="1"/>
  <c r="Y49" i="1"/>
</calcChain>
</file>

<file path=xl/sharedStrings.xml><?xml version="1.0" encoding="utf-8"?>
<sst xmlns="http://schemas.openxmlformats.org/spreadsheetml/2006/main" count="181" uniqueCount="111">
  <si>
    <t>Más Bien En Desacuerdo</t>
  </si>
  <si>
    <t>Totalmente en Desacuerdo</t>
  </si>
  <si>
    <t>En Desacuerdo</t>
  </si>
  <si>
    <t>Más Bien De Acuerdo</t>
  </si>
  <si>
    <t>De Acuerdo</t>
  </si>
  <si>
    <t>Totalmente De Acuerdo</t>
  </si>
  <si>
    <t>PLAN</t>
  </si>
  <si>
    <t>Número total Unidades Evaluación</t>
  </si>
  <si>
    <t>Unidades Evaluadas</t>
  </si>
  <si>
    <t>% Unidades Evaluadas</t>
  </si>
  <si>
    <t>Num. Total Matriculados Evaluadas</t>
  </si>
  <si>
    <t>% Participación Total Evaluadas</t>
  </si>
  <si>
    <t>Media ITEM 1</t>
  </si>
  <si>
    <t>Media ITEM 2</t>
  </si>
  <si>
    <t>Media ITEM 3</t>
  </si>
  <si>
    <t>Media ITEM 4</t>
  </si>
  <si>
    <t>Media ITEM 5</t>
  </si>
  <si>
    <t>Media ITEM 6</t>
  </si>
  <si>
    <t>X&lt;=2,5</t>
  </si>
  <si>
    <t>2,5&lt;X&lt;=3,5</t>
  </si>
  <si>
    <t>3,5&lt;X</t>
  </si>
  <si>
    <t>Num. Total Encuestas Recibidas</t>
  </si>
  <si>
    <t>LISTADO PREGUNTAS ENCUESTA</t>
  </si>
  <si>
    <t>Escala de valoración</t>
  </si>
  <si>
    <t>MEDIA UC</t>
  </si>
  <si>
    <t>Unidades con media X</t>
  </si>
  <si>
    <t>POR RAMA DE CONOCIMIENTO:</t>
  </si>
  <si>
    <t>ARTES Y HUMANIDADES</t>
  </si>
  <si>
    <t>CIENCIAS</t>
  </si>
  <si>
    <t>CIENCIAS DE LA SALUD</t>
  </si>
  <si>
    <t>CIENCIAS SOCIALES Y JURIDICAS</t>
  </si>
  <si>
    <t>INGENIERÍA Y ARQUITECTURA</t>
  </si>
  <si>
    <t>UNIVERSIDAD DE CANTABRIA</t>
  </si>
  <si>
    <t>ENCUESTA DE OPINIÓN DE LOS ESTUDIANTES SOBRE LA ACTIVIDAD DOCENTE DEL PROFESORADO</t>
  </si>
  <si>
    <t xml:space="preserve">TABLA DE RESULTADOS </t>
  </si>
  <si>
    <t>Desv
ITEM 1</t>
  </si>
  <si>
    <t>Desv
ITEM 2</t>
  </si>
  <si>
    <t>Desv
ITEM 3</t>
  </si>
  <si>
    <t>Desv
ITEM 4</t>
  </si>
  <si>
    <t>Desv
ITEM 5</t>
  </si>
  <si>
    <t>Desv
ITEM 6</t>
  </si>
  <si>
    <t>VICERRECTORADO DE ORDENACIÓN ACADÉMICA Y PROFESORADO</t>
  </si>
  <si>
    <t>ENCUESTA DE OPINIÓN DE LOS ESTUDIANTES SOBRE LA ACTIVIDAD DOCENTE - ASIGNATURA</t>
  </si>
  <si>
    <t>Los materiales y la bibliografía recomendada son accesibles y de utilidad.</t>
  </si>
  <si>
    <t>La distribución de horas teóricas y prácticas de la asignatura es acertada.</t>
  </si>
  <si>
    <t>El esfuerzo necesario para aprobar es el adecuado.</t>
  </si>
  <si>
    <t>El profesorado de esta asignatura está bien coordinado.</t>
  </si>
  <si>
    <t>No se han producido solapamientos innecesarios con otras asignaturas.</t>
  </si>
  <si>
    <t>El sistema de evaluación es adecuado.</t>
  </si>
  <si>
    <t>El profesor explica con claridad.</t>
  </si>
  <si>
    <t>El profesor evalúa adecuadamente.</t>
  </si>
  <si>
    <t>El profesor es accesible y resuelve las dudas planteadas.</t>
  </si>
  <si>
    <t>El profesor cumple con el horario de clase.</t>
  </si>
  <si>
    <t>La asistencia a clase es de utilidad.</t>
  </si>
  <si>
    <t>El profesor puede considerarse un buen docente.</t>
  </si>
  <si>
    <t>¿Asistes regularmente a clase de este profesor?</t>
  </si>
  <si>
    <t>% que asiste regularmente a clase</t>
  </si>
  <si>
    <t>Número total Asignaturas</t>
  </si>
  <si>
    <t>Asignaturas Evaluadas</t>
  </si>
  <si>
    <t>% Asignaturas Evaluadas</t>
  </si>
  <si>
    <t>Asignaturas con media X</t>
  </si>
  <si>
    <t>Media Global
2017-2018</t>
  </si>
  <si>
    <t>TÍTULOS DE POSTGRADO</t>
  </si>
  <si>
    <t>La labor del profesorado de la asignatura es satisfactoria.</t>
  </si>
  <si>
    <t>Media ITEM 7</t>
  </si>
  <si>
    <t>Desv
ITEM 7</t>
  </si>
  <si>
    <t>COMPARTIDAS POP AMBIENTAL</t>
  </si>
  <si>
    <t>COMPARTIDAS POP ECONOMICAS</t>
  </si>
  <si>
    <t>M1-ABOGADO</t>
  </si>
  <si>
    <t>M1-AVANCES</t>
  </si>
  <si>
    <t>M1-CAMINOS</t>
  </si>
  <si>
    <t>M1-CONTEXTOS</t>
  </si>
  <si>
    <t>M1-COSTERA</t>
  </si>
  <si>
    <t>M1-COSTERA,M1-HIDRICOS</t>
  </si>
  <si>
    <t>M1-CUIDADOS</t>
  </si>
  <si>
    <t>M1-EDUCACION</t>
  </si>
  <si>
    <t>M1-ESPAÑOL</t>
  </si>
  <si>
    <t>M1-GENETICOS</t>
  </si>
  <si>
    <t>M1-HERIDAS</t>
  </si>
  <si>
    <t>M1-HIDRICOS</t>
  </si>
  <si>
    <t>M1-INDUSTRI</t>
  </si>
  <si>
    <t>M1-INFORMATI</t>
  </si>
  <si>
    <t>M1-INGINDUST</t>
  </si>
  <si>
    <t>M1-INGQUIMIC</t>
  </si>
  <si>
    <t>M1-INTEGRID</t>
  </si>
  <si>
    <t>M1-LENGUAS</t>
  </si>
  <si>
    <t>M1-MARINA</t>
  </si>
  <si>
    <t>M1-MATEMATIC</t>
  </si>
  <si>
    <t>M1-MEDITERR</t>
  </si>
  <si>
    <t>M1-MENTAL</t>
  </si>
  <si>
    <t>M1-MINAS</t>
  </si>
  <si>
    <t>M1-NAUTICA</t>
  </si>
  <si>
    <t>M1-NMATERIAL</t>
  </si>
  <si>
    <t>M1-RECURSOS</t>
  </si>
  <si>
    <t>M1-SCIENCE</t>
  </si>
  <si>
    <t>M1-TELECOM</t>
  </si>
  <si>
    <t>M2-AMBIENTAL</t>
  </si>
  <si>
    <t>M2-BIOLOGIA</t>
  </si>
  <si>
    <t>M2-CONSTRUC</t>
  </si>
  <si>
    <t>M2-ECONOMIA</t>
  </si>
  <si>
    <t>M2-ETINFORMA</t>
  </si>
  <si>
    <t>M2-HISTORIA</t>
  </si>
  <si>
    <t>M2-MARKETING</t>
  </si>
  <si>
    <t>M2-MBA</t>
  </si>
  <si>
    <t>M3-MODERNA</t>
  </si>
  <si>
    <t>M3-PATRIMONI</t>
  </si>
  <si>
    <t>M3-PREHISTOR</t>
  </si>
  <si>
    <t>CURSO 2018-2019</t>
  </si>
  <si>
    <t>M1-COSMOS</t>
  </si>
  <si>
    <t>Media Global
2018-2019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</si>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</sst>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%"/>
  </numFmts>
  <fonts count="2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5" fillId="0" borderId="0"/>
    <xf numFmtId="0" fontId="16" fillId="0" borderId="0"/>
    <xf numFmtId="0" fontId="6" fillId="0" borderId="0"/>
    <xf numFmtId="0" fontId="6" fillId="0" borderId="0"/>
    <xf numFmtId="0" fontId="10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17" fillId="0" borderId="0"/>
    <xf numFmtId="0" fontId="3" fillId="0" borderId="0"/>
    <xf numFmtId="0" fontId="16" fillId="0" borderId="0"/>
    <xf numFmtId="0" fontId="2" fillId="0" borderId="0"/>
    <xf numFmtId="0" fontId="1" fillId="0" borderId="0"/>
  </cellStyleXfs>
  <cellXfs count="90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  <xf numFmtId="9" fontId="11" fillId="0" borderId="0" xfId="6" applyNumberFormat="1" applyFont="1" applyAlignment="1">
      <alignment horizontal="center" vertical="center"/>
    </xf>
    <xf numFmtId="10" fontId="11" fillId="0" borderId="0" xfId="6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10" fontId="14" fillId="0" borderId="0" xfId="6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0" fontId="11" fillId="0" borderId="0" xfId="6" applyNumberFormat="1" applyFont="1" applyAlignment="1" applyProtection="1">
      <alignment horizontal="center" vertical="center"/>
      <protection locked="0"/>
    </xf>
    <xf numFmtId="10" fontId="14" fillId="0" borderId="0" xfId="6" applyNumberFormat="1" applyFont="1" applyAlignment="1" applyProtection="1">
      <alignment horizontal="center" vertical="center"/>
      <protection locked="0"/>
    </xf>
    <xf numFmtId="0" fontId="15" fillId="0" borderId="1" xfId="3" applyFont="1" applyFill="1" applyBorder="1" applyAlignment="1">
      <alignment horizontal="center" vertical="center" wrapText="1"/>
    </xf>
    <xf numFmtId="9" fontId="14" fillId="0" borderId="0" xfId="6" applyNumberFormat="1" applyFont="1" applyAlignment="1">
      <alignment horizontal="center" vertical="center"/>
    </xf>
    <xf numFmtId="2" fontId="12" fillId="0" borderId="1" xfId="9" applyNumberFormat="1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vertical="center" wrapText="1"/>
    </xf>
    <xf numFmtId="0" fontId="15" fillId="0" borderId="0" xfId="3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2" fillId="0" borderId="0" xfId="9" applyFont="1" applyFill="1" applyBorder="1" applyAlignment="1">
      <alignment wrapText="1"/>
    </xf>
    <xf numFmtId="0" fontId="12" fillId="0" borderId="0" xfId="9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3" fillId="8" borderId="3" xfId="5" applyFont="1" applyFill="1" applyBorder="1" applyAlignment="1">
      <alignment vertical="center" wrapText="1"/>
    </xf>
    <xf numFmtId="0" fontId="13" fillId="9" borderId="3" xfId="5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3" fillId="6" borderId="2" xfId="3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10" fontId="14" fillId="4" borderId="2" xfId="0" applyNumberFormat="1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 wrapText="1"/>
    </xf>
    <xf numFmtId="0" fontId="16" fillId="0" borderId="0" xfId="11" applyFont="1"/>
    <xf numFmtId="9" fontId="14" fillId="0" borderId="0" xfId="6" applyFont="1" applyAlignment="1">
      <alignment horizontal="center" vertical="center"/>
    </xf>
    <xf numFmtId="165" fontId="14" fillId="0" borderId="0" xfId="6" applyNumberFormat="1" applyFont="1" applyAlignment="1">
      <alignment horizontal="center" vertical="center"/>
    </xf>
    <xf numFmtId="2" fontId="13" fillId="0" borderId="1" xfId="9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vertical="center"/>
    </xf>
    <xf numFmtId="10" fontId="11" fillId="0" borderId="0" xfId="0" applyNumberFormat="1" applyFont="1" applyAlignment="1">
      <alignment vertical="center"/>
    </xf>
    <xf numFmtId="0" fontId="11" fillId="0" borderId="0" xfId="0" applyNumberFormat="1" applyFont="1" applyAlignment="1">
      <alignment horizontal="center" vertical="center"/>
    </xf>
    <xf numFmtId="0" fontId="12" fillId="0" borderId="0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10" fontId="12" fillId="0" borderId="0" xfId="6" applyNumberFormat="1" applyFont="1" applyFill="1" applyBorder="1" applyAlignment="1">
      <alignment horizontal="center" vertical="center" wrapText="1"/>
    </xf>
    <xf numFmtId="2" fontId="12" fillId="0" borderId="0" xfId="3" applyNumberFormat="1" applyFont="1" applyFill="1" applyBorder="1" applyAlignment="1">
      <alignment horizontal="center" vertical="center" wrapText="1"/>
    </xf>
    <xf numFmtId="2" fontId="12" fillId="0" borderId="0" xfId="9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7" fillId="0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0" fontId="13" fillId="0" borderId="0" xfId="6" applyNumberFormat="1" applyFont="1" applyFill="1" applyBorder="1" applyAlignment="1">
      <alignment horizontal="center" vertical="center" wrapText="1"/>
    </xf>
    <xf numFmtId="0" fontId="5" fillId="0" borderId="0" xfId="0" applyFont="1"/>
    <xf numFmtId="0" fontId="20" fillId="0" borderId="0" xfId="11" applyFont="1" applyAlignment="1">
      <alignment horizontal="center"/>
    </xf>
    <xf numFmtId="0" fontId="18" fillId="0" borderId="0" xfId="11" applyFont="1" applyAlignment="1">
      <alignment horizontal="center"/>
    </xf>
    <xf numFmtId="0" fontId="19" fillId="0" borderId="9" xfId="11" applyFont="1" applyBorder="1" applyAlignment="1">
      <alignment horizontal="center" vertical="distributed"/>
    </xf>
    <xf numFmtId="0" fontId="19" fillId="0" borderId="10" xfId="11" applyFont="1" applyBorder="1" applyAlignment="1">
      <alignment horizontal="center" vertical="distributed"/>
    </xf>
    <xf numFmtId="0" fontId="19" fillId="0" borderId="11" xfId="11" applyFont="1" applyBorder="1" applyAlignment="1">
      <alignment horizontal="center" vertical="distributed"/>
    </xf>
    <xf numFmtId="0" fontId="19" fillId="0" borderId="12" xfId="11" applyFont="1" applyBorder="1" applyAlignment="1">
      <alignment horizontal="center" vertical="distributed"/>
    </xf>
    <xf numFmtId="0" fontId="19" fillId="0" borderId="0" xfId="11" applyFont="1" applyBorder="1" applyAlignment="1">
      <alignment horizontal="center" vertical="distributed"/>
    </xf>
    <xf numFmtId="0" fontId="19" fillId="0" borderId="13" xfId="11" applyFont="1" applyBorder="1" applyAlignment="1">
      <alignment horizontal="center" vertical="distributed"/>
    </xf>
    <xf numFmtId="0" fontId="19" fillId="0" borderId="14" xfId="11" applyFont="1" applyBorder="1" applyAlignment="1">
      <alignment horizontal="center" vertical="distributed"/>
    </xf>
    <xf numFmtId="0" fontId="19" fillId="0" borderId="15" xfId="11" applyFont="1" applyBorder="1" applyAlignment="1">
      <alignment horizontal="center" vertical="distributed"/>
    </xf>
    <xf numFmtId="0" fontId="19" fillId="0" borderId="16" xfId="11" applyFont="1" applyBorder="1" applyAlignment="1">
      <alignment horizontal="center" vertical="distributed"/>
    </xf>
    <xf numFmtId="0" fontId="20" fillId="0" borderId="0" xfId="11" applyFont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/>
    </xf>
    <xf numFmtId="0" fontId="14" fillId="7" borderId="7" xfId="0" applyNumberFormat="1" applyFont="1" applyFill="1" applyBorder="1" applyAlignment="1">
      <alignment horizontal="center" vertical="center" wrapText="1"/>
    </xf>
    <xf numFmtId="0" fontId="14" fillId="7" borderId="8" xfId="0" applyNumberFormat="1" applyFont="1" applyFill="1" applyBorder="1" applyAlignment="1">
      <alignment horizontal="center" vertical="center" wrapText="1"/>
    </xf>
  </cellXfs>
  <cellStyles count="14">
    <cellStyle name="Normal" xfId="0" builtinId="0"/>
    <cellStyle name="Normal 2" xfId="1"/>
    <cellStyle name="Normal 3" xfId="2"/>
    <cellStyle name="Normal 3 2" xfId="11"/>
    <cellStyle name="Normal 4" xfId="8"/>
    <cellStyle name="Normal 5" xfId="10"/>
    <cellStyle name="Normal 6" xfId="12"/>
    <cellStyle name="Normal 7" xfId="13"/>
    <cellStyle name="Normal_Hoja1" xfId="3"/>
    <cellStyle name="Normal_Hoja1 2" xfId="9"/>
    <cellStyle name="Normal_Hoja1_1" xfId="4"/>
    <cellStyle name="Normal_Hoja1_Valoración general" xfId="5"/>
    <cellStyle name="Porcentaje" xfId="6" builtinId="5"/>
    <cellStyle name="Porcentual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145007</xdr:rowOff>
    </xdr:to>
    <xdr:pic>
      <xdr:nvPicPr>
        <xdr:cNvPr id="2" name="1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19051</xdr:rowOff>
    </xdr:from>
    <xdr:to>
      <xdr:col>10</xdr:col>
      <xdr:colOff>371475</xdr:colOff>
      <xdr:row>4</xdr:row>
      <xdr:rowOff>119063</xdr:rowOff>
    </xdr:to>
    <xdr:pic>
      <xdr:nvPicPr>
        <xdr:cNvPr id="3" name="2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0" y="209551"/>
          <a:ext cx="942975" cy="671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6" sqref="B16:J16"/>
    </sheetView>
  </sheetViews>
  <sheetFormatPr baseColWidth="10" defaultRowHeight="12.75" x14ac:dyDescent="0.2"/>
  <sheetData>
    <row r="1" spans="1:10" ht="15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</row>
    <row r="2" spans="1:10" ht="15" x14ac:dyDescent="0.25">
      <c r="A2" s="34"/>
      <c r="B2" s="34"/>
      <c r="C2" s="56" t="s">
        <v>41</v>
      </c>
      <c r="D2" s="56"/>
      <c r="E2" s="56"/>
      <c r="F2" s="56"/>
      <c r="G2" s="56"/>
      <c r="H2" s="56"/>
      <c r="I2" s="56"/>
      <c r="J2" s="34"/>
    </row>
    <row r="3" spans="1:10" ht="15" x14ac:dyDescent="0.25">
      <c r="A3" s="34"/>
      <c r="B3" s="34"/>
      <c r="C3" s="56" t="s">
        <v>32</v>
      </c>
      <c r="D3" s="56"/>
      <c r="E3" s="56"/>
      <c r="F3" s="56"/>
      <c r="G3" s="56"/>
      <c r="H3" s="56"/>
      <c r="I3" s="56"/>
      <c r="J3" s="34"/>
    </row>
    <row r="4" spans="1:10" ht="15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ht="15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</row>
    <row r="6" spans="1:10" ht="15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</row>
    <row r="7" spans="1:10" ht="15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</row>
    <row r="8" spans="1:10" ht="15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15.75" thickBot="1" x14ac:dyDescent="0.3">
      <c r="A9" s="34"/>
      <c r="B9" s="34"/>
      <c r="C9" s="34"/>
      <c r="D9" s="34"/>
      <c r="E9" s="34"/>
      <c r="F9" s="34"/>
      <c r="G9" s="34"/>
      <c r="H9" s="34"/>
      <c r="I9" s="34"/>
      <c r="J9" s="34"/>
    </row>
    <row r="10" spans="1:10" ht="15" x14ac:dyDescent="0.25">
      <c r="A10" s="34"/>
      <c r="B10" s="57" t="s">
        <v>33</v>
      </c>
      <c r="C10" s="58"/>
      <c r="D10" s="58"/>
      <c r="E10" s="58"/>
      <c r="F10" s="58"/>
      <c r="G10" s="58"/>
      <c r="H10" s="58"/>
      <c r="I10" s="58"/>
      <c r="J10" s="59"/>
    </row>
    <row r="11" spans="1:10" ht="15" x14ac:dyDescent="0.25">
      <c r="A11" s="34"/>
      <c r="B11" s="60"/>
      <c r="C11" s="61"/>
      <c r="D11" s="61"/>
      <c r="E11" s="61"/>
      <c r="F11" s="61"/>
      <c r="G11" s="61"/>
      <c r="H11" s="61"/>
      <c r="I11" s="61"/>
      <c r="J11" s="62"/>
    </row>
    <row r="12" spans="1:10" ht="15.75" thickBot="1" x14ac:dyDescent="0.3">
      <c r="A12" s="34"/>
      <c r="B12" s="63"/>
      <c r="C12" s="64"/>
      <c r="D12" s="64"/>
      <c r="E12" s="64"/>
      <c r="F12" s="64"/>
      <c r="G12" s="64"/>
      <c r="H12" s="64"/>
      <c r="I12" s="64"/>
      <c r="J12" s="65"/>
    </row>
    <row r="13" spans="1:10" ht="15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</row>
    <row r="14" spans="1:10" ht="15.75" x14ac:dyDescent="0.25">
      <c r="A14" s="34"/>
      <c r="B14" s="55" t="s">
        <v>34</v>
      </c>
      <c r="C14" s="55"/>
      <c r="D14" s="55"/>
      <c r="E14" s="55"/>
      <c r="F14" s="55"/>
      <c r="G14" s="55"/>
      <c r="H14" s="55"/>
      <c r="I14" s="55"/>
      <c r="J14" s="55"/>
    </row>
    <row r="15" spans="1:10" ht="15.75" x14ac:dyDescent="0.25">
      <c r="A15" s="34"/>
      <c r="B15" s="66" t="s">
        <v>62</v>
      </c>
      <c r="C15" s="66"/>
      <c r="D15" s="66"/>
      <c r="E15" s="66"/>
      <c r="F15" s="66"/>
      <c r="G15" s="66"/>
      <c r="H15" s="66"/>
      <c r="I15" s="66"/>
      <c r="J15" s="66"/>
    </row>
    <row r="16" spans="1:10" ht="15.75" x14ac:dyDescent="0.25">
      <c r="A16" s="34"/>
      <c r="B16" s="55" t="s">
        <v>107</v>
      </c>
      <c r="C16" s="55"/>
      <c r="D16" s="55"/>
      <c r="E16" s="55"/>
      <c r="F16" s="55"/>
      <c r="G16" s="55"/>
      <c r="H16" s="55"/>
      <c r="I16" s="55"/>
      <c r="J16" s="55"/>
    </row>
    <row r="17" spans="1:10" ht="15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</row>
    <row r="18" spans="1:10" ht="15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</row>
    <row r="19" spans="1:10" ht="15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</row>
  </sheetData>
  <mergeCells count="6">
    <mergeCell ref="B16:J16"/>
    <mergeCell ref="C2:I2"/>
    <mergeCell ref="C3:I3"/>
    <mergeCell ref="B10:J12"/>
    <mergeCell ref="B14:J14"/>
    <mergeCell ref="B15:J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C9" sqref="C9:I9"/>
    </sheetView>
  </sheetViews>
  <sheetFormatPr baseColWidth="10" defaultRowHeight="12.75" x14ac:dyDescent="0.2"/>
  <cols>
    <col min="1" max="1" width="7" style="2" customWidth="1"/>
    <col min="2" max="2" width="11.85546875" style="2" customWidth="1"/>
    <col min="3" max="3" width="6.140625" style="2" customWidth="1"/>
    <col min="4" max="4" width="27.5703125" style="2" customWidth="1"/>
    <col min="5" max="5" width="7.42578125" style="2" customWidth="1"/>
    <col min="6" max="6" width="16.5703125" style="2" customWidth="1"/>
    <col min="7" max="7" width="6.140625" style="2" customWidth="1"/>
    <col min="8" max="8" width="35.42578125" style="2" customWidth="1"/>
    <col min="9" max="16384" width="11.42578125" style="2"/>
  </cols>
  <sheetData>
    <row r="1" spans="1:9" ht="30.75" customHeight="1" x14ac:dyDescent="0.2">
      <c r="A1" s="1"/>
      <c r="B1" s="1"/>
      <c r="C1" s="78" t="s">
        <v>22</v>
      </c>
      <c r="D1" s="78"/>
      <c r="E1" s="78"/>
      <c r="F1" s="78"/>
      <c r="G1" s="78"/>
      <c r="H1" s="78"/>
      <c r="I1" s="78"/>
    </row>
    <row r="2" spans="1:9" ht="25.5" customHeight="1" x14ac:dyDescent="0.2">
      <c r="A2" s="38"/>
      <c r="B2" s="39"/>
      <c r="C2" s="79" t="s">
        <v>42</v>
      </c>
      <c r="D2" s="80"/>
      <c r="E2" s="80"/>
      <c r="F2" s="80"/>
      <c r="G2" s="80"/>
      <c r="H2" s="80"/>
      <c r="I2" s="81"/>
    </row>
    <row r="3" spans="1:9" ht="25.5" customHeight="1" x14ac:dyDescent="0.2">
      <c r="A3" s="38"/>
      <c r="B3" s="40">
        <v>1</v>
      </c>
      <c r="C3" s="67" t="s">
        <v>43</v>
      </c>
      <c r="D3" s="68"/>
      <c r="E3" s="68"/>
      <c r="F3" s="68"/>
      <c r="G3" s="68"/>
      <c r="H3" s="68"/>
      <c r="I3" s="69"/>
    </row>
    <row r="4" spans="1:9" ht="25.5" customHeight="1" x14ac:dyDescent="0.2">
      <c r="A4" s="38"/>
      <c r="B4" s="40">
        <v>2</v>
      </c>
      <c r="C4" s="67" t="s">
        <v>44</v>
      </c>
      <c r="D4" s="68"/>
      <c r="E4" s="68"/>
      <c r="F4" s="68"/>
      <c r="G4" s="68"/>
      <c r="H4" s="68"/>
      <c r="I4" s="69"/>
    </row>
    <row r="5" spans="1:9" ht="24" customHeight="1" x14ac:dyDescent="0.2">
      <c r="A5" s="38"/>
      <c r="B5" s="40">
        <v>3</v>
      </c>
      <c r="C5" s="67" t="s">
        <v>45</v>
      </c>
      <c r="D5" s="68"/>
      <c r="E5" s="68"/>
      <c r="F5" s="68"/>
      <c r="G5" s="68"/>
      <c r="H5" s="68"/>
      <c r="I5" s="69"/>
    </row>
    <row r="6" spans="1:9" ht="24.75" customHeight="1" x14ac:dyDescent="0.2">
      <c r="A6" s="38"/>
      <c r="B6" s="40">
        <v>4</v>
      </c>
      <c r="C6" s="67" t="s">
        <v>46</v>
      </c>
      <c r="D6" s="68"/>
      <c r="E6" s="68"/>
      <c r="F6" s="68"/>
      <c r="G6" s="68"/>
      <c r="H6" s="68"/>
      <c r="I6" s="69"/>
    </row>
    <row r="7" spans="1:9" ht="24.75" customHeight="1" x14ac:dyDescent="0.2">
      <c r="A7" s="38"/>
      <c r="B7" s="40">
        <v>5</v>
      </c>
      <c r="C7" s="67" t="s">
        <v>47</v>
      </c>
      <c r="D7" s="68"/>
      <c r="E7" s="68"/>
      <c r="F7" s="68"/>
      <c r="G7" s="68"/>
      <c r="H7" s="68"/>
      <c r="I7" s="69"/>
    </row>
    <row r="8" spans="1:9" ht="23.25" customHeight="1" x14ac:dyDescent="0.2">
      <c r="A8" s="38"/>
      <c r="B8" s="40">
        <v>6</v>
      </c>
      <c r="C8" s="67" t="s">
        <v>48</v>
      </c>
      <c r="D8" s="68"/>
      <c r="E8" s="68"/>
      <c r="F8" s="68"/>
      <c r="G8" s="68"/>
      <c r="H8" s="68"/>
      <c r="I8" s="69"/>
    </row>
    <row r="9" spans="1:9" ht="23.25" customHeight="1" x14ac:dyDescent="0.2">
      <c r="A9" s="51"/>
      <c r="B9" s="40">
        <v>7</v>
      </c>
      <c r="C9" s="76" t="s">
        <v>63</v>
      </c>
      <c r="D9" s="77"/>
      <c r="E9" s="77"/>
      <c r="F9" s="77"/>
      <c r="G9" s="77"/>
      <c r="H9" s="77"/>
      <c r="I9" s="83"/>
    </row>
    <row r="10" spans="1:9" ht="25.5" customHeight="1" x14ac:dyDescent="0.2">
      <c r="A10" s="38"/>
      <c r="B10" s="39"/>
      <c r="C10" s="82"/>
      <c r="D10" s="77"/>
      <c r="E10" s="77"/>
      <c r="F10" s="77"/>
      <c r="G10" s="77"/>
      <c r="H10" s="77"/>
      <c r="I10" s="83"/>
    </row>
    <row r="11" spans="1:9" ht="26.25" customHeight="1" x14ac:dyDescent="0.2">
      <c r="A11" s="38"/>
      <c r="B11" s="39"/>
      <c r="C11" s="84" t="s">
        <v>33</v>
      </c>
      <c r="D11" s="85"/>
      <c r="E11" s="85"/>
      <c r="F11" s="85"/>
      <c r="G11" s="85"/>
      <c r="H11" s="85"/>
      <c r="I11" s="86"/>
    </row>
    <row r="12" spans="1:9" ht="25.5" customHeight="1" x14ac:dyDescent="0.2">
      <c r="A12" s="38"/>
      <c r="B12" s="39"/>
      <c r="C12" s="76" t="s">
        <v>55</v>
      </c>
      <c r="D12" s="77"/>
      <c r="E12" s="77"/>
      <c r="F12" s="77"/>
      <c r="G12" s="77"/>
      <c r="H12" s="77"/>
      <c r="I12" s="77"/>
    </row>
    <row r="13" spans="1:9" ht="24.75" customHeight="1" x14ac:dyDescent="0.2">
      <c r="A13" s="38"/>
      <c r="B13" s="40">
        <v>1</v>
      </c>
      <c r="C13" s="67" t="s">
        <v>49</v>
      </c>
      <c r="D13" s="68"/>
      <c r="E13" s="68"/>
      <c r="F13" s="68"/>
      <c r="G13" s="68"/>
      <c r="H13" s="68"/>
      <c r="I13" s="69"/>
    </row>
    <row r="14" spans="1:9" ht="25.5" customHeight="1" x14ac:dyDescent="0.2">
      <c r="A14" s="38"/>
      <c r="B14" s="40">
        <v>2</v>
      </c>
      <c r="C14" s="67" t="s">
        <v>50</v>
      </c>
      <c r="D14" s="68"/>
      <c r="E14" s="68"/>
      <c r="F14" s="68"/>
      <c r="G14" s="68"/>
      <c r="H14" s="68"/>
      <c r="I14" s="69"/>
    </row>
    <row r="15" spans="1:9" ht="25.5" customHeight="1" x14ac:dyDescent="0.2">
      <c r="A15" s="38"/>
      <c r="B15" s="40">
        <v>3</v>
      </c>
      <c r="C15" s="67" t="s">
        <v>51</v>
      </c>
      <c r="D15" s="68"/>
      <c r="E15" s="68"/>
      <c r="F15" s="68"/>
      <c r="G15" s="68"/>
      <c r="H15" s="68"/>
      <c r="I15" s="69"/>
    </row>
    <row r="16" spans="1:9" ht="26.25" customHeight="1" x14ac:dyDescent="0.2">
      <c r="A16" s="38"/>
      <c r="B16" s="40">
        <v>4</v>
      </c>
      <c r="C16" s="67" t="s">
        <v>52</v>
      </c>
      <c r="D16" s="68"/>
      <c r="E16" s="68"/>
      <c r="F16" s="68"/>
      <c r="G16" s="68"/>
      <c r="H16" s="68"/>
      <c r="I16" s="69"/>
    </row>
    <row r="17" spans="1:9" ht="25.5" customHeight="1" x14ac:dyDescent="0.2">
      <c r="A17" s="38"/>
      <c r="B17" s="40">
        <v>5</v>
      </c>
      <c r="C17" s="67" t="s">
        <v>53</v>
      </c>
      <c r="D17" s="68"/>
      <c r="E17" s="68"/>
      <c r="F17" s="68"/>
      <c r="G17" s="68"/>
      <c r="H17" s="68"/>
      <c r="I17" s="69"/>
    </row>
    <row r="18" spans="1:9" ht="25.5" customHeight="1" x14ac:dyDescent="0.2">
      <c r="A18" s="38"/>
      <c r="B18" s="40">
        <v>6</v>
      </c>
      <c r="C18" s="67" t="s">
        <v>54</v>
      </c>
      <c r="D18" s="68"/>
      <c r="E18" s="68"/>
      <c r="F18" s="68"/>
      <c r="G18" s="68"/>
      <c r="H18" s="68"/>
      <c r="I18" s="69"/>
    </row>
    <row r="19" spans="1:9" ht="25.5" customHeight="1" x14ac:dyDescent="0.2">
      <c r="A19" s="38"/>
      <c r="B19" s="39"/>
      <c r="C19" s="73"/>
      <c r="D19" s="74"/>
      <c r="E19" s="74"/>
      <c r="F19" s="74"/>
      <c r="G19" s="74"/>
      <c r="H19" s="74"/>
      <c r="I19" s="75"/>
    </row>
    <row r="20" spans="1:9" ht="18.75" customHeight="1" x14ac:dyDescent="0.2">
      <c r="A20" s="72"/>
      <c r="B20" s="72"/>
      <c r="C20" s="72"/>
      <c r="D20" s="72"/>
      <c r="E20" s="72"/>
      <c r="F20" s="72"/>
      <c r="G20" s="72"/>
      <c r="H20" s="72"/>
      <c r="I20" s="72"/>
    </row>
    <row r="21" spans="1:9" ht="25.5" x14ac:dyDescent="0.2">
      <c r="A21" s="70" t="s">
        <v>23</v>
      </c>
      <c r="B21" s="71"/>
      <c r="C21" s="4">
        <v>0</v>
      </c>
      <c r="D21" s="5" t="s">
        <v>1</v>
      </c>
      <c r="E21" s="4">
        <v>2</v>
      </c>
      <c r="F21" s="5" t="s">
        <v>0</v>
      </c>
      <c r="G21" s="4">
        <v>4</v>
      </c>
      <c r="H21" s="5" t="s">
        <v>4</v>
      </c>
      <c r="I21" s="3"/>
    </row>
    <row r="22" spans="1:9" ht="25.5" x14ac:dyDescent="0.2">
      <c r="A22" s="6"/>
      <c r="B22" s="6"/>
      <c r="C22" s="4">
        <v>1</v>
      </c>
      <c r="D22" s="5" t="s">
        <v>2</v>
      </c>
      <c r="E22" s="4">
        <v>3</v>
      </c>
      <c r="F22" s="5" t="s">
        <v>3</v>
      </c>
      <c r="G22" s="4">
        <v>5</v>
      </c>
      <c r="H22" s="5" t="s">
        <v>5</v>
      </c>
      <c r="I22" s="3"/>
    </row>
    <row r="23" spans="1:9" x14ac:dyDescent="0.2">
      <c r="A23" s="3"/>
      <c r="B23" s="3"/>
      <c r="C23" s="3"/>
      <c r="D23" s="3"/>
      <c r="E23" s="3"/>
      <c r="F23" s="3"/>
      <c r="G23" s="3"/>
      <c r="H23" s="3"/>
      <c r="I23" s="3"/>
    </row>
  </sheetData>
  <mergeCells count="21">
    <mergeCell ref="C13:I13"/>
    <mergeCell ref="C12:I12"/>
    <mergeCell ref="C1:I1"/>
    <mergeCell ref="C2:I2"/>
    <mergeCell ref="C3:I3"/>
    <mergeCell ref="C4:I4"/>
    <mergeCell ref="C7:I7"/>
    <mergeCell ref="C5:I5"/>
    <mergeCell ref="C6:I6"/>
    <mergeCell ref="C10:I10"/>
    <mergeCell ref="C8:I8"/>
    <mergeCell ref="C11:I11"/>
    <mergeCell ref="C9:I9"/>
    <mergeCell ref="C15:I15"/>
    <mergeCell ref="C16:I16"/>
    <mergeCell ref="A21:B21"/>
    <mergeCell ref="A20:I20"/>
    <mergeCell ref="C14:I14"/>
    <mergeCell ref="C19:I19"/>
    <mergeCell ref="C18:I18"/>
    <mergeCell ref="C17:I17"/>
  </mergeCells>
  <phoneticPr fontId="9" type="noConversion"/>
  <pageMargins left="0.74803149606299213" right="0.74803149606299213" top="1.1770833333333333" bottom="0.98425196850393704" header="0" footer="0"/>
  <pageSetup paperSize="9" orientation="landscape" r:id="rId1"/>
  <headerFooter alignWithMargins="0">
    <oddHeader>&amp;L&amp;G&amp;CVICERRECTORADO DE CALIDAD E
INNOVACIÓN EDUCATIVA&amp;R&amp;G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8"/>
  <sheetViews>
    <sheetView zoomScaleNormal="100" workbookViewId="0">
      <pane xSplit="1" topLeftCell="B1" activePane="topRight" state="frozen"/>
      <selection pane="topRight" activeCell="AA55" sqref="AA55"/>
    </sheetView>
  </sheetViews>
  <sheetFormatPr baseColWidth="10" defaultRowHeight="12" x14ac:dyDescent="0.2"/>
  <cols>
    <col min="1" max="1" width="31.140625" style="9" customWidth="1"/>
    <col min="2" max="2" width="11.42578125" style="13" customWidth="1"/>
    <col min="3" max="3" width="11.7109375" style="13" customWidth="1"/>
    <col min="4" max="4" width="11.42578125" style="13" customWidth="1"/>
    <col min="5" max="5" width="13.28515625" style="13" customWidth="1"/>
    <col min="6" max="6" width="11.42578125" style="13" customWidth="1"/>
    <col min="7" max="7" width="13.28515625" style="13" customWidth="1"/>
    <col min="8" max="13" width="7.85546875" style="9" customWidth="1"/>
    <col min="14" max="15" width="7.140625" style="9" customWidth="1"/>
    <col min="16" max="21" width="7.42578125" style="9" customWidth="1"/>
    <col min="22" max="22" width="12" style="9" customWidth="1"/>
    <col min="23" max="23" width="11.5703125" style="9" customWidth="1"/>
    <col min="24" max="24" width="5.28515625" style="13" customWidth="1"/>
    <col min="25" max="25" width="8.28515625" style="9" customWidth="1"/>
    <col min="26" max="26" width="4.5703125" style="9" customWidth="1"/>
    <col min="27" max="27" width="7.5703125" style="9" customWidth="1"/>
    <col min="28" max="28" width="5.28515625" style="9" customWidth="1"/>
    <col min="29" max="29" width="9.28515625" style="9" customWidth="1"/>
    <col min="30" max="30" width="11.42578125" style="9"/>
    <col min="31" max="31" width="23.5703125" style="9" customWidth="1"/>
    <col min="32" max="16384" width="11.42578125" style="9"/>
  </cols>
  <sheetData>
    <row r="1" spans="1:30" s="12" customFormat="1" ht="12.75" customHeight="1" x14ac:dyDescent="0.2">
      <c r="B1" s="10"/>
      <c r="C1" s="10"/>
      <c r="D1" s="10"/>
      <c r="E1" s="28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87" t="s">
        <v>60</v>
      </c>
      <c r="Y1" s="87"/>
      <c r="Z1" s="87"/>
      <c r="AA1" s="87"/>
      <c r="AB1" s="87"/>
      <c r="AC1" s="87"/>
    </row>
    <row r="2" spans="1:30" s="12" customFormat="1" ht="48" x14ac:dyDescent="0.2">
      <c r="A2" s="29" t="s">
        <v>6</v>
      </c>
      <c r="B2" s="29" t="s">
        <v>57</v>
      </c>
      <c r="C2" s="30" t="s">
        <v>58</v>
      </c>
      <c r="D2" s="31" t="s">
        <v>59</v>
      </c>
      <c r="E2" s="30" t="s">
        <v>10</v>
      </c>
      <c r="F2" s="30" t="s">
        <v>21</v>
      </c>
      <c r="G2" s="31" t="s">
        <v>11</v>
      </c>
      <c r="H2" s="32" t="s">
        <v>12</v>
      </c>
      <c r="I2" s="32" t="s">
        <v>35</v>
      </c>
      <c r="J2" s="32" t="s">
        <v>13</v>
      </c>
      <c r="K2" s="32" t="s">
        <v>36</v>
      </c>
      <c r="L2" s="32" t="s">
        <v>14</v>
      </c>
      <c r="M2" s="32" t="s">
        <v>37</v>
      </c>
      <c r="N2" s="32" t="s">
        <v>15</v>
      </c>
      <c r="O2" s="32" t="s">
        <v>38</v>
      </c>
      <c r="P2" s="32" t="s">
        <v>16</v>
      </c>
      <c r="Q2" s="32" t="s">
        <v>39</v>
      </c>
      <c r="R2" s="32" t="s">
        <v>17</v>
      </c>
      <c r="S2" s="32" t="s">
        <v>40</v>
      </c>
      <c r="T2" s="32" t="s">
        <v>64</v>
      </c>
      <c r="U2" s="32" t="s">
        <v>65</v>
      </c>
      <c r="V2" s="33" t="s">
        <v>109</v>
      </c>
      <c r="W2" s="33" t="s">
        <v>61</v>
      </c>
      <c r="X2" s="88" t="s">
        <v>18</v>
      </c>
      <c r="Y2" s="89"/>
      <c r="Z2" s="88" t="s">
        <v>19</v>
      </c>
      <c r="AA2" s="89"/>
      <c r="AB2" s="88" t="s">
        <v>20</v>
      </c>
      <c r="AC2" s="89"/>
    </row>
    <row r="3" spans="1:30" ht="12.75" x14ac:dyDescent="0.2">
      <c r="A3" t="s">
        <v>66</v>
      </c>
      <c r="B3" s="52">
        <v>9</v>
      </c>
      <c r="C3" s="52">
        <v>6</v>
      </c>
      <c r="D3" s="8">
        <f>C3/B3</f>
        <v>0.66666666666666663</v>
      </c>
      <c r="E3" s="17">
        <v>43</v>
      </c>
      <c r="F3" s="52">
        <v>35</v>
      </c>
      <c r="G3" s="8">
        <f>F3/E3</f>
        <v>0.81395348837209303</v>
      </c>
      <c r="H3" s="19">
        <v>3.8138888888888887</v>
      </c>
      <c r="I3" s="19">
        <v>1.0822805377648206</v>
      </c>
      <c r="J3" s="19">
        <v>3.3777777777777782</v>
      </c>
      <c r="K3" s="19">
        <v>1.4704820622293699</v>
      </c>
      <c r="L3" s="19">
        <v>3.1146825396825393</v>
      </c>
      <c r="M3" s="19">
        <v>1.6353125071821319</v>
      </c>
      <c r="N3" s="19">
        <v>3.7601851851851849</v>
      </c>
      <c r="O3" s="19">
        <v>0.90805488823459735</v>
      </c>
      <c r="P3" s="19">
        <v>3.9250000000000007</v>
      </c>
      <c r="Q3" s="19">
        <v>0.94380424165189358</v>
      </c>
      <c r="R3" s="19">
        <v>3.9444444444444442</v>
      </c>
      <c r="S3" s="19">
        <v>0.96079898353547322</v>
      </c>
      <c r="T3" s="19">
        <v>4.2092592592592588</v>
      </c>
      <c r="U3" s="19">
        <v>0.86122224415888093</v>
      </c>
      <c r="V3" s="19">
        <f>AVERAGE(H3,J3,L3,N3,P3,R3,T3)</f>
        <v>3.7350340136054418</v>
      </c>
      <c r="W3" s="19">
        <v>2.8127880184331793</v>
      </c>
      <c r="X3" s="13">
        <v>0</v>
      </c>
      <c r="Y3" s="15">
        <f t="shared" ref="Y3:Y29" si="0">X3/C3</f>
        <v>0</v>
      </c>
      <c r="Z3" s="13">
        <v>1</v>
      </c>
      <c r="AA3" s="8">
        <f t="shared" ref="AA3:AA29" si="1">Z3/C3</f>
        <v>0.16666666666666666</v>
      </c>
      <c r="AB3" s="13">
        <v>5</v>
      </c>
      <c r="AC3" s="8">
        <f t="shared" ref="AC3:AC29" si="2">AB3/C3</f>
        <v>0.83333333333333337</v>
      </c>
      <c r="AD3" s="42"/>
    </row>
    <row r="4" spans="1:30" ht="12.75" x14ac:dyDescent="0.2">
      <c r="A4" t="s">
        <v>67</v>
      </c>
      <c r="B4" s="52">
        <v>8</v>
      </c>
      <c r="C4" s="52">
        <v>8</v>
      </c>
      <c r="D4" s="8">
        <f t="shared" ref="D4:D29" si="3">C4/B4</f>
        <v>1</v>
      </c>
      <c r="E4" s="17">
        <v>98</v>
      </c>
      <c r="F4" s="52">
        <v>83</v>
      </c>
      <c r="G4" s="8">
        <f t="shared" ref="G4:G44" si="4">F4/E4</f>
        <v>0.84693877551020413</v>
      </c>
      <c r="H4" s="19">
        <v>3.9658015595515592</v>
      </c>
      <c r="I4" s="19">
        <v>1.0731533234237793</v>
      </c>
      <c r="J4" s="19">
        <v>4.0425234487734487</v>
      </c>
      <c r="K4" s="19">
        <v>0.98809857902017129</v>
      </c>
      <c r="L4" s="19">
        <v>4.0606060606060606</v>
      </c>
      <c r="M4" s="19">
        <v>1.0524446936379404</v>
      </c>
      <c r="N4" s="19">
        <v>3.9023133116883111</v>
      </c>
      <c r="O4" s="19">
        <v>1.2666726384019966</v>
      </c>
      <c r="P4" s="19">
        <v>4.2246572871572869</v>
      </c>
      <c r="Q4" s="19">
        <v>0.97999474208945725</v>
      </c>
      <c r="R4" s="19">
        <v>4.154130591630592</v>
      </c>
      <c r="S4" s="19">
        <v>1.0807192656585725</v>
      </c>
      <c r="T4" s="19">
        <v>4.0568858225108233</v>
      </c>
      <c r="U4" s="19">
        <v>1.2224349854916445</v>
      </c>
      <c r="V4" s="19">
        <f t="shared" ref="V4:V52" si="5">AVERAGE(H4,J4,L4,N4,P4,R4,T4)</f>
        <v>4.0581311545597254</v>
      </c>
      <c r="W4" s="19">
        <v>4.0001193192400821</v>
      </c>
      <c r="X4" s="13">
        <v>0</v>
      </c>
      <c r="Y4" s="15">
        <f t="shared" si="0"/>
        <v>0</v>
      </c>
      <c r="Z4" s="13">
        <v>1</v>
      </c>
      <c r="AA4" s="8">
        <f t="shared" si="1"/>
        <v>0.125</v>
      </c>
      <c r="AB4" s="13">
        <v>7</v>
      </c>
      <c r="AC4" s="8">
        <f t="shared" si="2"/>
        <v>0.875</v>
      </c>
      <c r="AD4" s="42"/>
    </row>
    <row r="5" spans="1:30" ht="12.75" x14ac:dyDescent="0.2">
      <c r="A5" t="s">
        <v>68</v>
      </c>
      <c r="B5" s="52">
        <v>10</v>
      </c>
      <c r="C5" s="52">
        <v>10</v>
      </c>
      <c r="D5" s="8">
        <f t="shared" si="3"/>
        <v>1</v>
      </c>
      <c r="E5" s="17">
        <v>241</v>
      </c>
      <c r="F5" s="17">
        <v>64</v>
      </c>
      <c r="G5" s="8">
        <f t="shared" si="4"/>
        <v>0.26556016597510373</v>
      </c>
      <c r="H5" s="19">
        <v>2.5595238095238093</v>
      </c>
      <c r="I5" s="19">
        <v>1.5013522370273162</v>
      </c>
      <c r="J5" s="19">
        <v>2.3535714285714286</v>
      </c>
      <c r="K5" s="19">
        <v>1.5680826044602214</v>
      </c>
      <c r="L5" s="19">
        <v>3.1392857142857142</v>
      </c>
      <c r="M5" s="19">
        <v>1.5940147846104815</v>
      </c>
      <c r="N5" s="19">
        <v>2.114642857142857</v>
      </c>
      <c r="O5" s="19">
        <v>1.74130339457198</v>
      </c>
      <c r="P5" s="19">
        <v>2.7726190476190475</v>
      </c>
      <c r="Q5" s="19">
        <v>1.5439684301939285</v>
      </c>
      <c r="R5" s="19">
        <v>2.9636904761904761</v>
      </c>
      <c r="S5" s="19">
        <v>1.5203165953502538</v>
      </c>
      <c r="T5" s="19">
        <v>2.6297619047619043</v>
      </c>
      <c r="U5" s="19">
        <v>1.5262474152386791</v>
      </c>
      <c r="V5" s="19">
        <f t="shared" si="5"/>
        <v>2.6475850340136051</v>
      </c>
      <c r="W5" s="19">
        <v>2.7236663282043274</v>
      </c>
      <c r="X5" s="13">
        <v>3</v>
      </c>
      <c r="Y5" s="15">
        <f t="shared" si="0"/>
        <v>0.3</v>
      </c>
      <c r="Z5" s="13">
        <v>7</v>
      </c>
      <c r="AA5" s="8">
        <f t="shared" si="1"/>
        <v>0.7</v>
      </c>
      <c r="AB5" s="13"/>
      <c r="AC5" s="8">
        <f t="shared" si="2"/>
        <v>0</v>
      </c>
      <c r="AD5" s="42"/>
    </row>
    <row r="6" spans="1:30" ht="12.75" x14ac:dyDescent="0.2">
      <c r="A6" t="s">
        <v>69</v>
      </c>
      <c r="B6" s="52">
        <v>15</v>
      </c>
      <c r="C6" s="13">
        <v>11</v>
      </c>
      <c r="D6" s="8">
        <f t="shared" si="3"/>
        <v>0.73333333333333328</v>
      </c>
      <c r="E6" s="17">
        <v>127</v>
      </c>
      <c r="F6" s="17">
        <v>81</v>
      </c>
      <c r="G6" s="8">
        <f t="shared" si="4"/>
        <v>0.63779527559055116</v>
      </c>
      <c r="H6" s="19">
        <v>4.2261904761904763</v>
      </c>
      <c r="I6" s="19">
        <v>0.71908903421158965</v>
      </c>
      <c r="J6" s="19">
        <v>3.7689393939393936</v>
      </c>
      <c r="K6" s="19">
        <v>0.99712179454458405</v>
      </c>
      <c r="L6" s="19">
        <v>3.7536075036075029</v>
      </c>
      <c r="M6" s="19">
        <v>0.88476452675681339</v>
      </c>
      <c r="N6" s="19">
        <v>4.258116883116883</v>
      </c>
      <c r="O6" s="19">
        <v>0.68665170341096937</v>
      </c>
      <c r="P6" s="19">
        <v>3.8028499278499281</v>
      </c>
      <c r="Q6" s="19">
        <v>1.1885230399819955</v>
      </c>
      <c r="R6" s="19">
        <v>4.0110028860028857</v>
      </c>
      <c r="S6" s="19">
        <v>0.97153448424854172</v>
      </c>
      <c r="T6" s="19">
        <v>4.2505411255411252</v>
      </c>
      <c r="U6" s="19">
        <v>0.80298767011739802</v>
      </c>
      <c r="V6" s="19">
        <f t="shared" si="5"/>
        <v>4.0101783137497424</v>
      </c>
      <c r="W6" s="19"/>
      <c r="X6" s="13">
        <v>0</v>
      </c>
      <c r="Y6" s="15">
        <f t="shared" si="0"/>
        <v>0</v>
      </c>
      <c r="Z6" s="13">
        <v>0</v>
      </c>
      <c r="AA6" s="8">
        <f t="shared" si="1"/>
        <v>0</v>
      </c>
      <c r="AB6" s="13">
        <v>11</v>
      </c>
      <c r="AC6" s="8">
        <f t="shared" si="2"/>
        <v>1</v>
      </c>
      <c r="AD6" s="42"/>
    </row>
    <row r="7" spans="1:30" ht="12.75" x14ac:dyDescent="0.2">
      <c r="A7" t="s">
        <v>70</v>
      </c>
      <c r="B7" s="52">
        <v>33</v>
      </c>
      <c r="C7" s="13">
        <v>24</v>
      </c>
      <c r="D7" s="8">
        <f t="shared" si="3"/>
        <v>0.72727272727272729</v>
      </c>
      <c r="E7" s="17">
        <v>789</v>
      </c>
      <c r="F7" s="17">
        <v>248</v>
      </c>
      <c r="G7" s="8">
        <f t="shared" si="4"/>
        <v>0.31432192648922685</v>
      </c>
      <c r="H7" s="19">
        <v>3.342718052644523</v>
      </c>
      <c r="I7" s="19">
        <v>1.0870174199797111</v>
      </c>
      <c r="J7" s="19">
        <v>3.1727971591603565</v>
      </c>
      <c r="K7" s="19">
        <v>1.2890547973293109</v>
      </c>
      <c r="L7" s="19">
        <v>3.2801965515636167</v>
      </c>
      <c r="M7" s="19">
        <v>1.1009920614803124</v>
      </c>
      <c r="N7" s="19">
        <v>3.5675974719366734</v>
      </c>
      <c r="O7" s="19">
        <v>1.0881244977363795</v>
      </c>
      <c r="P7" s="19">
        <v>3.8496663418925414</v>
      </c>
      <c r="Q7" s="19">
        <v>1.11799406485994</v>
      </c>
      <c r="R7" s="19">
        <v>3.4009122855630207</v>
      </c>
      <c r="S7" s="19">
        <v>1.2347156036795137</v>
      </c>
      <c r="T7" s="19">
        <v>3.3868673151180899</v>
      </c>
      <c r="U7" s="19">
        <v>1.0550792770678827</v>
      </c>
      <c r="V7" s="19">
        <f t="shared" si="5"/>
        <v>3.4286793111255456</v>
      </c>
      <c r="W7" s="19">
        <v>2.9638308192805098</v>
      </c>
      <c r="X7" s="13">
        <v>6</v>
      </c>
      <c r="Y7" s="15">
        <f t="shared" si="0"/>
        <v>0.25</v>
      </c>
      <c r="Z7" s="13">
        <v>6</v>
      </c>
      <c r="AA7" s="8">
        <f t="shared" si="1"/>
        <v>0.25</v>
      </c>
      <c r="AB7" s="13">
        <v>12</v>
      </c>
      <c r="AC7" s="8">
        <f t="shared" si="2"/>
        <v>0.5</v>
      </c>
      <c r="AD7" s="42"/>
    </row>
    <row r="8" spans="1:30" ht="12.75" x14ac:dyDescent="0.2">
      <c r="A8" t="s">
        <v>71</v>
      </c>
      <c r="B8" s="52">
        <v>17</v>
      </c>
      <c r="C8" s="13">
        <v>15</v>
      </c>
      <c r="D8" s="8">
        <f t="shared" si="3"/>
        <v>0.88235294117647056</v>
      </c>
      <c r="E8" s="17">
        <v>103</v>
      </c>
      <c r="F8" s="17">
        <v>83</v>
      </c>
      <c r="G8" s="8">
        <f t="shared" si="4"/>
        <v>0.80582524271844658</v>
      </c>
      <c r="H8" s="19">
        <v>3.818253968253968</v>
      </c>
      <c r="I8" s="19">
        <v>1.1271889478836765</v>
      </c>
      <c r="J8" s="19">
        <v>3.6049206349206355</v>
      </c>
      <c r="K8" s="19">
        <v>1.3654758243805323</v>
      </c>
      <c r="L8" s="19">
        <v>3.8696825396825392</v>
      </c>
      <c r="M8" s="19">
        <v>1.1391944990959646</v>
      </c>
      <c r="N8" s="19">
        <v>3.7344444444444447</v>
      </c>
      <c r="O8" s="19">
        <v>1.2339624232533311</v>
      </c>
      <c r="P8" s="19">
        <v>4.1230158730158735</v>
      </c>
      <c r="Q8" s="19">
        <v>1.0643474112246203</v>
      </c>
      <c r="R8" s="19">
        <v>3.8830158730158728</v>
      </c>
      <c r="S8" s="19">
        <v>1.04751100019201</v>
      </c>
      <c r="T8" s="19">
        <v>4.1446031746031746</v>
      </c>
      <c r="U8" s="19">
        <v>0.91345834983777818</v>
      </c>
      <c r="V8" s="19">
        <f t="shared" si="5"/>
        <v>3.882562358276644</v>
      </c>
      <c r="W8" s="19">
        <v>3.3438291390020756</v>
      </c>
      <c r="X8" s="13">
        <v>0</v>
      </c>
      <c r="Y8" s="15">
        <f t="shared" si="0"/>
        <v>0</v>
      </c>
      <c r="Z8" s="13">
        <v>4</v>
      </c>
      <c r="AA8" s="8">
        <f t="shared" si="1"/>
        <v>0.26666666666666666</v>
      </c>
      <c r="AB8" s="13">
        <v>11</v>
      </c>
      <c r="AC8" s="8">
        <f t="shared" si="2"/>
        <v>0.73333333333333328</v>
      </c>
      <c r="AD8" s="42"/>
    </row>
    <row r="9" spans="1:30" ht="12.75" x14ac:dyDescent="0.2">
      <c r="A9" s="54" t="s">
        <v>108</v>
      </c>
      <c r="B9" s="52">
        <v>10</v>
      </c>
      <c r="C9" s="13">
        <v>9</v>
      </c>
      <c r="D9" s="8">
        <f t="shared" si="3"/>
        <v>0.9</v>
      </c>
      <c r="E9" s="17">
        <v>51</v>
      </c>
      <c r="F9" s="17">
        <v>46</v>
      </c>
      <c r="G9" s="8">
        <f t="shared" si="4"/>
        <v>0.90196078431372551</v>
      </c>
      <c r="H9" s="19">
        <v>4.0423280423280428</v>
      </c>
      <c r="I9" s="19">
        <v>1.0291927927779849</v>
      </c>
      <c r="J9" s="19">
        <v>4.0089947089947096</v>
      </c>
      <c r="K9" s="19">
        <v>0.78971780718659357</v>
      </c>
      <c r="L9" s="19">
        <v>3.9669312169312168</v>
      </c>
      <c r="M9" s="19">
        <v>0.74638472987721394</v>
      </c>
      <c r="N9" s="19">
        <v>4.1449735449735456</v>
      </c>
      <c r="O9" s="19">
        <v>0.83298397099960775</v>
      </c>
      <c r="P9" s="19">
        <v>4.3753968253968258</v>
      </c>
      <c r="Q9" s="19">
        <v>0.72240424805826919</v>
      </c>
      <c r="R9" s="19">
        <v>4.0269841269841278</v>
      </c>
      <c r="S9" s="19">
        <v>0.90545863834711859</v>
      </c>
      <c r="T9" s="19">
        <v>4.0272486772486777</v>
      </c>
      <c r="U9" s="19">
        <v>0.85126123243777352</v>
      </c>
      <c r="V9" s="19">
        <f t="shared" si="5"/>
        <v>4.0846938775510209</v>
      </c>
      <c r="W9" s="19"/>
      <c r="X9" s="13">
        <v>0</v>
      </c>
      <c r="Y9" s="15">
        <f t="shared" si="0"/>
        <v>0</v>
      </c>
      <c r="Z9" s="13">
        <v>1</v>
      </c>
      <c r="AA9" s="8">
        <f t="shared" si="1"/>
        <v>0.1111111111111111</v>
      </c>
      <c r="AB9" s="13">
        <v>8</v>
      </c>
      <c r="AC9" s="8">
        <f t="shared" si="2"/>
        <v>0.88888888888888884</v>
      </c>
      <c r="AD9" s="42"/>
    </row>
    <row r="10" spans="1:30" ht="12.75" x14ac:dyDescent="0.2">
      <c r="A10" t="s">
        <v>72</v>
      </c>
      <c r="B10" s="52">
        <v>21</v>
      </c>
      <c r="C10" s="52">
        <v>20</v>
      </c>
      <c r="D10" s="8">
        <f t="shared" si="3"/>
        <v>0.95238095238095233</v>
      </c>
      <c r="E10" s="17">
        <v>184</v>
      </c>
      <c r="F10" s="17">
        <v>127</v>
      </c>
      <c r="G10" s="8">
        <f t="shared" si="4"/>
        <v>0.69021739130434778</v>
      </c>
      <c r="H10" s="19">
        <v>4.6194444444444445</v>
      </c>
      <c r="I10" s="19">
        <v>0.5661206602882024</v>
      </c>
      <c r="J10" s="19">
        <v>4.4269444444444437</v>
      </c>
      <c r="K10" s="19">
        <v>0.737407864349793</v>
      </c>
      <c r="L10" s="19">
        <v>4.5222222222222221</v>
      </c>
      <c r="M10" s="19">
        <v>0.67692064658537388</v>
      </c>
      <c r="N10" s="19">
        <v>4.6938888888888899</v>
      </c>
      <c r="O10" s="19">
        <v>0.43093516806752652</v>
      </c>
      <c r="P10" s="19">
        <v>4.6502777777777782</v>
      </c>
      <c r="Q10" s="19">
        <v>0.46557308271705533</v>
      </c>
      <c r="R10" s="19">
        <v>4.7818055555555556</v>
      </c>
      <c r="S10" s="19">
        <v>0.32478685412476238</v>
      </c>
      <c r="T10" s="19">
        <v>4.6083333333333334</v>
      </c>
      <c r="U10" s="19">
        <v>0.57158049025002644</v>
      </c>
      <c r="V10" s="19">
        <f t="shared" si="5"/>
        <v>4.6147023809523811</v>
      </c>
      <c r="W10" s="19">
        <v>4.2275727011642505</v>
      </c>
      <c r="X10" s="13">
        <v>0</v>
      </c>
      <c r="Y10" s="15">
        <f t="shared" si="0"/>
        <v>0</v>
      </c>
      <c r="Z10" s="13">
        <v>0</v>
      </c>
      <c r="AA10" s="8">
        <f t="shared" si="1"/>
        <v>0</v>
      </c>
      <c r="AB10" s="13">
        <v>20</v>
      </c>
      <c r="AC10" s="8">
        <f t="shared" si="2"/>
        <v>1</v>
      </c>
      <c r="AD10" s="42"/>
    </row>
    <row r="11" spans="1:30" ht="12.75" x14ac:dyDescent="0.2">
      <c r="A11" t="s">
        <v>73</v>
      </c>
      <c r="B11" s="52">
        <v>3</v>
      </c>
      <c r="C11" s="52">
        <v>3</v>
      </c>
      <c r="D11" s="8">
        <f t="shared" si="3"/>
        <v>1</v>
      </c>
      <c r="E11" s="17">
        <v>60</v>
      </c>
      <c r="F11" s="17">
        <v>49</v>
      </c>
      <c r="G11" s="8">
        <f t="shared" si="4"/>
        <v>0.81666666666666665</v>
      </c>
      <c r="H11" s="19">
        <v>4.0784313725490193</v>
      </c>
      <c r="I11" s="19">
        <v>1.1698664824183538</v>
      </c>
      <c r="J11" s="19">
        <v>4.0201106083459024</v>
      </c>
      <c r="K11" s="19">
        <v>1.133857296570036</v>
      </c>
      <c r="L11" s="19">
        <v>4.4388422035480852</v>
      </c>
      <c r="M11" s="19">
        <v>0.8288696482977419</v>
      </c>
      <c r="N11" s="19">
        <v>4.2335823218176163</v>
      </c>
      <c r="O11" s="19">
        <v>1.0310636100510093</v>
      </c>
      <c r="P11" s="19">
        <v>4.2355455002513827</v>
      </c>
      <c r="Q11" s="19">
        <v>1.0011139326347622</v>
      </c>
      <c r="R11" s="19">
        <v>4.380928439751969</v>
      </c>
      <c r="S11" s="19">
        <v>0.99269056591143201</v>
      </c>
      <c r="T11" s="19">
        <v>4.2335823218176163</v>
      </c>
      <c r="U11" s="19">
        <v>0.98628326346769246</v>
      </c>
      <c r="V11" s="19">
        <f t="shared" si="5"/>
        <v>4.2315746811545125</v>
      </c>
      <c r="W11" s="19">
        <v>3.5964458247066937</v>
      </c>
      <c r="X11" s="13">
        <v>0</v>
      </c>
      <c r="Y11" s="15">
        <f t="shared" si="0"/>
        <v>0</v>
      </c>
      <c r="Z11" s="13">
        <v>0</v>
      </c>
      <c r="AA11" s="8">
        <f t="shared" si="1"/>
        <v>0</v>
      </c>
      <c r="AB11" s="13">
        <v>3</v>
      </c>
      <c r="AC11" s="8">
        <f t="shared" si="2"/>
        <v>1</v>
      </c>
      <c r="AD11" s="42"/>
    </row>
    <row r="12" spans="1:30" ht="12.75" x14ac:dyDescent="0.2">
      <c r="A12" t="s">
        <v>74</v>
      </c>
      <c r="B12" s="52">
        <v>10</v>
      </c>
      <c r="C12" s="52">
        <v>7</v>
      </c>
      <c r="D12" s="8">
        <f t="shared" si="3"/>
        <v>0.7</v>
      </c>
      <c r="E12" s="17">
        <v>63</v>
      </c>
      <c r="F12" s="17">
        <v>14</v>
      </c>
      <c r="G12" s="8">
        <f t="shared" si="4"/>
        <v>0.22222222222222221</v>
      </c>
      <c r="H12" s="19">
        <v>3.7142857142857144</v>
      </c>
      <c r="I12" s="19">
        <v>1.2121830534626528</v>
      </c>
      <c r="J12" s="19">
        <v>3.5714285714285716</v>
      </c>
      <c r="K12" s="19">
        <v>1.4142135623730954</v>
      </c>
      <c r="L12" s="19">
        <v>3.5</v>
      </c>
      <c r="M12" s="19">
        <v>1.5152288168283163</v>
      </c>
      <c r="N12" s="19">
        <v>3.7142857142857144</v>
      </c>
      <c r="O12" s="19">
        <v>1.4142135623730951</v>
      </c>
      <c r="P12" s="19">
        <v>4.0714285714285712</v>
      </c>
      <c r="Q12" s="19">
        <v>1.2963624321753373</v>
      </c>
      <c r="R12" s="19">
        <v>3.6428571428571428</v>
      </c>
      <c r="S12" s="19">
        <v>1.532064692570853</v>
      </c>
      <c r="T12" s="19">
        <v>3.5714285714285716</v>
      </c>
      <c r="U12" s="19">
        <v>1.6162440712835373</v>
      </c>
      <c r="V12" s="19">
        <f t="shared" si="5"/>
        <v>3.6836734693877551</v>
      </c>
      <c r="W12" s="19">
        <v>4.1091097308488616</v>
      </c>
      <c r="X12" s="13">
        <v>0</v>
      </c>
      <c r="Y12" s="15">
        <f t="shared" si="0"/>
        <v>0</v>
      </c>
      <c r="Z12" s="13">
        <v>4</v>
      </c>
      <c r="AA12" s="8">
        <f t="shared" si="1"/>
        <v>0.5714285714285714</v>
      </c>
      <c r="AB12" s="13">
        <v>3</v>
      </c>
      <c r="AC12" s="8">
        <f t="shared" si="2"/>
        <v>0.42857142857142855</v>
      </c>
      <c r="AD12" s="42"/>
    </row>
    <row r="13" spans="1:30" ht="12.75" x14ac:dyDescent="0.2">
      <c r="A13" t="s">
        <v>75</v>
      </c>
      <c r="B13" s="52">
        <v>34</v>
      </c>
      <c r="C13" s="52">
        <v>30</v>
      </c>
      <c r="D13" s="8">
        <f t="shared" si="3"/>
        <v>0.88235294117647056</v>
      </c>
      <c r="E13" s="17">
        <v>985</v>
      </c>
      <c r="F13" s="17">
        <v>434</v>
      </c>
      <c r="G13" s="8">
        <f t="shared" si="4"/>
        <v>0.44060913705583754</v>
      </c>
      <c r="H13" s="19">
        <v>3.9690330604491924</v>
      </c>
      <c r="I13" s="19">
        <v>0.9554215582727178</v>
      </c>
      <c r="J13" s="19">
        <v>3.6400675187110854</v>
      </c>
      <c r="K13" s="19">
        <v>1.2668054041911057</v>
      </c>
      <c r="L13" s="19">
        <v>3.8433348343727975</v>
      </c>
      <c r="M13" s="19">
        <v>1.2184883316671209</v>
      </c>
      <c r="N13" s="19">
        <v>3.8859530207526261</v>
      </c>
      <c r="O13" s="19">
        <v>1.0509348164067409</v>
      </c>
      <c r="P13" s="19">
        <v>3.7589398482742409</v>
      </c>
      <c r="Q13" s="19">
        <v>1.2713876845270078</v>
      </c>
      <c r="R13" s="19">
        <v>3.9057171681480374</v>
      </c>
      <c r="S13" s="19">
        <v>1.1509640701897144</v>
      </c>
      <c r="T13" s="19">
        <v>3.838062902884539</v>
      </c>
      <c r="U13" s="19">
        <v>1.1197543513343549</v>
      </c>
      <c r="V13" s="19">
        <f t="shared" si="5"/>
        <v>3.8344440505132167</v>
      </c>
      <c r="W13" s="19">
        <v>3.2947709322538943</v>
      </c>
      <c r="X13" s="13">
        <v>0</v>
      </c>
      <c r="Y13" s="15">
        <f t="shared" si="0"/>
        <v>0</v>
      </c>
      <c r="Z13" s="13">
        <v>9</v>
      </c>
      <c r="AA13" s="8">
        <f t="shared" si="1"/>
        <v>0.3</v>
      </c>
      <c r="AB13" s="13">
        <v>21</v>
      </c>
      <c r="AC13" s="8">
        <f t="shared" si="2"/>
        <v>0.7</v>
      </c>
      <c r="AD13" s="42"/>
    </row>
    <row r="14" spans="1:30" ht="12.75" x14ac:dyDescent="0.2">
      <c r="A14" t="s">
        <v>76</v>
      </c>
      <c r="B14" s="52">
        <v>17</v>
      </c>
      <c r="C14" s="13">
        <v>16</v>
      </c>
      <c r="D14" s="8">
        <f t="shared" si="3"/>
        <v>0.94117647058823528</v>
      </c>
      <c r="E14" s="17">
        <v>321</v>
      </c>
      <c r="F14" s="17">
        <v>132</v>
      </c>
      <c r="G14" s="8">
        <f t="shared" si="4"/>
        <v>0.41121495327102803</v>
      </c>
      <c r="H14" s="19">
        <v>4.0639880952380958</v>
      </c>
      <c r="I14" s="19">
        <v>0.98346503485708237</v>
      </c>
      <c r="J14" s="19">
        <v>4.1071027930402932</v>
      </c>
      <c r="K14" s="19">
        <v>1.0622587723189478</v>
      </c>
      <c r="L14" s="19">
        <v>3.6964743589743589</v>
      </c>
      <c r="M14" s="19">
        <v>1.0650436408984501</v>
      </c>
      <c r="N14" s="19">
        <v>3.9787946428571428</v>
      </c>
      <c r="O14" s="19">
        <v>1.0679201989410227</v>
      </c>
      <c r="P14" s="19">
        <v>4.4088141025641026</v>
      </c>
      <c r="Q14" s="19">
        <v>0.95104520656339542</v>
      </c>
      <c r="R14" s="19">
        <v>3.6445684523809527</v>
      </c>
      <c r="S14" s="19">
        <v>1.0852055712306428</v>
      </c>
      <c r="T14" s="19">
        <v>3.8986836080586076</v>
      </c>
      <c r="U14" s="19">
        <v>1.07903737063871</v>
      </c>
      <c r="V14" s="19">
        <f t="shared" si="5"/>
        <v>3.9712037218733651</v>
      </c>
      <c r="W14" s="19"/>
      <c r="X14" s="13">
        <v>2</v>
      </c>
      <c r="Y14" s="15">
        <f t="shared" si="0"/>
        <v>0.125</v>
      </c>
      <c r="Z14" s="13">
        <v>1</v>
      </c>
      <c r="AA14" s="8">
        <f t="shared" si="1"/>
        <v>6.25E-2</v>
      </c>
      <c r="AB14" s="13">
        <v>13</v>
      </c>
      <c r="AC14" s="8">
        <f t="shared" si="2"/>
        <v>0.8125</v>
      </c>
      <c r="AD14" s="42"/>
    </row>
    <row r="15" spans="1:30" ht="12.75" x14ac:dyDescent="0.2">
      <c r="A15" t="s">
        <v>77</v>
      </c>
      <c r="B15" s="52">
        <v>5</v>
      </c>
      <c r="C15" s="13">
        <v>5</v>
      </c>
      <c r="D15" s="8">
        <f t="shared" si="3"/>
        <v>1</v>
      </c>
      <c r="E15" s="17">
        <v>329</v>
      </c>
      <c r="F15" s="17">
        <v>15</v>
      </c>
      <c r="G15" s="8">
        <f t="shared" si="4"/>
        <v>4.5592705167173252E-2</v>
      </c>
      <c r="H15" s="19">
        <v>4</v>
      </c>
      <c r="I15" s="19">
        <v>0.99662553262508846</v>
      </c>
      <c r="J15" s="19">
        <v>4.25</v>
      </c>
      <c r="K15" s="19">
        <v>0.64837683162650228</v>
      </c>
      <c r="L15" s="19">
        <v>4.2666666666666666</v>
      </c>
      <c r="M15" s="19">
        <v>0.45689141007523448</v>
      </c>
      <c r="N15" s="19">
        <v>4.0999999999999996</v>
      </c>
      <c r="O15" s="19">
        <v>0.84614202866016419</v>
      </c>
      <c r="P15" s="19">
        <v>3.9333333333333327</v>
      </c>
      <c r="Q15" s="19">
        <v>0.86019298166424496</v>
      </c>
      <c r="R15" s="19">
        <v>3.8166666666666673</v>
      </c>
      <c r="S15" s="19">
        <v>1.1548244223722492</v>
      </c>
      <c r="T15" s="19">
        <v>3.8166666666666673</v>
      </c>
      <c r="U15" s="19">
        <v>1.1035810080142809</v>
      </c>
      <c r="V15" s="19">
        <f t="shared" si="5"/>
        <v>4.0261904761904761</v>
      </c>
      <c r="W15" s="19"/>
      <c r="X15" s="13">
        <v>0</v>
      </c>
      <c r="Y15" s="15">
        <f t="shared" si="0"/>
        <v>0</v>
      </c>
      <c r="Z15" s="13">
        <v>0</v>
      </c>
      <c r="AA15" s="8">
        <f t="shared" si="1"/>
        <v>0</v>
      </c>
      <c r="AB15" s="13">
        <v>5</v>
      </c>
      <c r="AC15" s="8">
        <f t="shared" si="2"/>
        <v>1</v>
      </c>
      <c r="AD15" s="42"/>
    </row>
    <row r="16" spans="1:30" ht="12.75" x14ac:dyDescent="0.2">
      <c r="A16" t="s">
        <v>78</v>
      </c>
      <c r="B16" s="52">
        <v>15</v>
      </c>
      <c r="C16" s="52">
        <v>15</v>
      </c>
      <c r="D16" s="8">
        <f t="shared" si="3"/>
        <v>1</v>
      </c>
      <c r="E16" s="17">
        <v>335</v>
      </c>
      <c r="F16" s="17">
        <v>168</v>
      </c>
      <c r="G16" s="8">
        <f t="shared" si="4"/>
        <v>0.5014925373134328</v>
      </c>
      <c r="H16" s="19">
        <v>4.2111255411255408</v>
      </c>
      <c r="I16" s="19">
        <v>0.86114227472216265</v>
      </c>
      <c r="J16" s="19">
        <v>3.9515584415584413</v>
      </c>
      <c r="K16" s="19">
        <v>1.1063078276266001</v>
      </c>
      <c r="L16" s="19">
        <v>3.9428018278018278</v>
      </c>
      <c r="M16" s="19">
        <v>1.2380581599652485</v>
      </c>
      <c r="N16" s="19">
        <v>4.2984271284271278</v>
      </c>
      <c r="O16" s="19">
        <v>0.94174270735702936</v>
      </c>
      <c r="P16" s="19">
        <v>4.2393963443963445</v>
      </c>
      <c r="Q16" s="19">
        <v>1.0326213456754074</v>
      </c>
      <c r="R16" s="19">
        <v>4.1176791726791722</v>
      </c>
      <c r="S16" s="19">
        <v>1.1154175654669884</v>
      </c>
      <c r="T16" s="19">
        <v>4.0554016354016342</v>
      </c>
      <c r="U16" s="19">
        <v>1.1361675658207837</v>
      </c>
      <c r="V16" s="19">
        <f t="shared" si="5"/>
        <v>4.1166271559128695</v>
      </c>
      <c r="W16" s="19">
        <v>4.1572016440745223</v>
      </c>
      <c r="X16" s="13">
        <v>0</v>
      </c>
      <c r="Y16" s="15">
        <f t="shared" si="0"/>
        <v>0</v>
      </c>
      <c r="Z16" s="13">
        <v>0</v>
      </c>
      <c r="AA16" s="8">
        <f t="shared" si="1"/>
        <v>0</v>
      </c>
      <c r="AB16" s="13">
        <v>15</v>
      </c>
      <c r="AC16" s="8">
        <f t="shared" si="2"/>
        <v>1</v>
      </c>
      <c r="AD16" s="42"/>
    </row>
    <row r="17" spans="1:30" ht="12.75" x14ac:dyDescent="0.2">
      <c r="A17" t="s">
        <v>79</v>
      </c>
      <c r="B17" s="52">
        <v>17</v>
      </c>
      <c r="C17" s="13">
        <v>16</v>
      </c>
      <c r="D17" s="8">
        <f t="shared" si="3"/>
        <v>0.94117647058823528</v>
      </c>
      <c r="E17" s="17">
        <v>120</v>
      </c>
      <c r="F17" s="17">
        <v>103</v>
      </c>
      <c r="G17" s="8">
        <f t="shared" si="4"/>
        <v>0.85833333333333328</v>
      </c>
      <c r="H17" s="19">
        <v>4.5282738095238084</v>
      </c>
      <c r="I17" s="19">
        <v>0.63759697470547527</v>
      </c>
      <c r="J17" s="19">
        <v>4.5014880952380949</v>
      </c>
      <c r="K17" s="19">
        <v>0.61485322133468157</v>
      </c>
      <c r="L17" s="19">
        <v>4.6086309523809508</v>
      </c>
      <c r="M17" s="19">
        <v>0.5704704486583001</v>
      </c>
      <c r="N17" s="19">
        <v>4.635416666666667</v>
      </c>
      <c r="O17" s="19">
        <v>0.48667186653889299</v>
      </c>
      <c r="P17" s="19">
        <v>4.6592261904761898</v>
      </c>
      <c r="Q17" s="19">
        <v>0.52464492586792255</v>
      </c>
      <c r="R17" s="19">
        <v>4.5848214285714279</v>
      </c>
      <c r="S17" s="19">
        <v>0.51883393542173373</v>
      </c>
      <c r="T17" s="19">
        <v>4.6294642857142856</v>
      </c>
      <c r="U17" s="19">
        <v>0.54385823123172572</v>
      </c>
      <c r="V17" s="19">
        <f t="shared" si="5"/>
        <v>4.5924744897959178</v>
      </c>
      <c r="W17" s="19">
        <v>4.0547913694353124</v>
      </c>
      <c r="X17" s="13">
        <v>0</v>
      </c>
      <c r="Y17" s="15">
        <f t="shared" si="0"/>
        <v>0</v>
      </c>
      <c r="Z17" s="13">
        <v>0</v>
      </c>
      <c r="AA17" s="8">
        <f t="shared" si="1"/>
        <v>0</v>
      </c>
      <c r="AB17" s="13">
        <v>16</v>
      </c>
      <c r="AC17" s="8">
        <f t="shared" si="2"/>
        <v>1</v>
      </c>
      <c r="AD17" s="42"/>
    </row>
    <row r="18" spans="1:30" ht="12.75" x14ac:dyDescent="0.2">
      <c r="A18" t="s">
        <v>80</v>
      </c>
      <c r="B18" s="52">
        <v>12</v>
      </c>
      <c r="C18" s="13">
        <v>12</v>
      </c>
      <c r="D18" s="8">
        <f t="shared" si="3"/>
        <v>1</v>
      </c>
      <c r="E18" s="17">
        <v>314</v>
      </c>
      <c r="F18" s="17">
        <v>139</v>
      </c>
      <c r="G18" s="8">
        <f t="shared" si="4"/>
        <v>0.4426751592356688</v>
      </c>
      <c r="H18" s="19">
        <v>3.3427706552706553</v>
      </c>
      <c r="I18" s="19">
        <v>1.2497310133840316</v>
      </c>
      <c r="J18" s="19">
        <v>3.2382265882265884</v>
      </c>
      <c r="K18" s="19">
        <v>1.2119192243898687</v>
      </c>
      <c r="L18" s="19">
        <v>3.3516536704036706</v>
      </c>
      <c r="M18" s="19">
        <v>1.1666925154733956</v>
      </c>
      <c r="N18" s="19">
        <v>3.4999218374218373</v>
      </c>
      <c r="O18" s="19">
        <v>1.1709695602613444</v>
      </c>
      <c r="P18" s="19">
        <v>3.8866822991822989</v>
      </c>
      <c r="Q18" s="19">
        <v>1.0309730314736458</v>
      </c>
      <c r="R18" s="19">
        <v>3.4486693861693869</v>
      </c>
      <c r="S18" s="19">
        <v>1.3830549621329931</v>
      </c>
      <c r="T18" s="19">
        <v>3.3977265789765791</v>
      </c>
      <c r="U18" s="19">
        <v>1.2890389149717174</v>
      </c>
      <c r="V18" s="19">
        <f t="shared" si="5"/>
        <v>3.4522358593787166</v>
      </c>
      <c r="W18" s="19">
        <v>3.3142380045752415</v>
      </c>
      <c r="X18" s="13">
        <v>2</v>
      </c>
      <c r="Y18" s="15">
        <f t="shared" si="0"/>
        <v>0.16666666666666666</v>
      </c>
      <c r="Z18" s="13">
        <v>3</v>
      </c>
      <c r="AA18" s="8">
        <f t="shared" si="1"/>
        <v>0.25</v>
      </c>
      <c r="AB18" s="13">
        <v>7</v>
      </c>
      <c r="AC18" s="8">
        <f t="shared" si="2"/>
        <v>0.58333333333333337</v>
      </c>
      <c r="AD18" s="42"/>
    </row>
    <row r="19" spans="1:30" ht="12.75" x14ac:dyDescent="0.2">
      <c r="A19" t="s">
        <v>81</v>
      </c>
      <c r="B19" s="52">
        <v>14</v>
      </c>
      <c r="C19" s="52">
        <v>8</v>
      </c>
      <c r="D19" s="8">
        <f t="shared" si="3"/>
        <v>0.5714285714285714</v>
      </c>
      <c r="E19" s="17">
        <v>33</v>
      </c>
      <c r="F19" s="52">
        <v>23</v>
      </c>
      <c r="G19" s="8">
        <f t="shared" si="4"/>
        <v>0.69696969696969702</v>
      </c>
      <c r="H19" s="19">
        <v>3.85</v>
      </c>
      <c r="I19" s="19">
        <v>0.62286554955950546</v>
      </c>
      <c r="J19" s="19">
        <v>3.6458333333333335</v>
      </c>
      <c r="K19" s="19">
        <v>0.90844808918770137</v>
      </c>
      <c r="L19" s="19">
        <v>3.7041666666666671</v>
      </c>
      <c r="M19" s="19">
        <v>0.51399412161942237</v>
      </c>
      <c r="N19" s="19">
        <v>3.8374999999999999</v>
      </c>
      <c r="O19" s="19">
        <v>0.95057000512234691</v>
      </c>
      <c r="P19" s="19">
        <v>3.7625000000000002</v>
      </c>
      <c r="Q19" s="19">
        <v>1.2297133490721257</v>
      </c>
      <c r="R19" s="19">
        <v>3.7958333333333334</v>
      </c>
      <c r="S19" s="19">
        <v>0.76965145402113078</v>
      </c>
      <c r="T19" s="19">
        <v>3.9</v>
      </c>
      <c r="U19" s="19">
        <v>0.69918474568024103</v>
      </c>
      <c r="V19" s="19">
        <f t="shared" si="5"/>
        <v>3.7851190476190477</v>
      </c>
      <c r="W19" s="19">
        <v>4.1740728549484301</v>
      </c>
      <c r="X19" s="13">
        <v>0</v>
      </c>
      <c r="Y19" s="15">
        <f t="shared" si="0"/>
        <v>0</v>
      </c>
      <c r="Z19" s="13">
        <v>1</v>
      </c>
      <c r="AA19" s="8">
        <f t="shared" si="1"/>
        <v>0.125</v>
      </c>
      <c r="AB19" s="13">
        <v>7</v>
      </c>
      <c r="AC19" s="8">
        <f t="shared" si="2"/>
        <v>0.875</v>
      </c>
      <c r="AD19" s="42"/>
    </row>
    <row r="20" spans="1:30" ht="12.75" x14ac:dyDescent="0.2">
      <c r="A20" t="s">
        <v>82</v>
      </c>
      <c r="B20" s="52">
        <v>13</v>
      </c>
      <c r="C20" s="52">
        <v>11</v>
      </c>
      <c r="D20" s="8">
        <f t="shared" si="3"/>
        <v>0.84615384615384615</v>
      </c>
      <c r="E20" s="17">
        <v>63</v>
      </c>
      <c r="F20" s="52">
        <v>48</v>
      </c>
      <c r="G20" s="8">
        <f t="shared" si="4"/>
        <v>0.76190476190476186</v>
      </c>
      <c r="H20" s="19">
        <v>4.2584415584415574</v>
      </c>
      <c r="I20" s="19">
        <v>0.66003772093465773</v>
      </c>
      <c r="J20" s="19">
        <v>4.2363636363636363</v>
      </c>
      <c r="K20" s="19">
        <v>0.70430859922557909</v>
      </c>
      <c r="L20" s="19">
        <v>4.3978354978354979</v>
      </c>
      <c r="M20" s="19">
        <v>0.64192955461821388</v>
      </c>
      <c r="N20" s="19">
        <v>4.2272727272727275</v>
      </c>
      <c r="O20" s="19">
        <v>0.84604619712247853</v>
      </c>
      <c r="P20" s="19">
        <v>4.3424242424242427</v>
      </c>
      <c r="Q20" s="19">
        <v>0.77121047174213753</v>
      </c>
      <c r="R20" s="19">
        <v>4.2017316017316011</v>
      </c>
      <c r="S20" s="19">
        <v>0.87132177463166682</v>
      </c>
      <c r="T20" s="19">
        <v>4.2826839826839835</v>
      </c>
      <c r="U20" s="19">
        <v>0.71042259269086605</v>
      </c>
      <c r="V20" s="19">
        <f t="shared" si="5"/>
        <v>4.2781076066790353</v>
      </c>
      <c r="W20" s="19">
        <v>3.4749423963133639</v>
      </c>
      <c r="X20" s="13">
        <v>0</v>
      </c>
      <c r="Y20" s="15">
        <f t="shared" si="0"/>
        <v>0</v>
      </c>
      <c r="Z20" s="13">
        <v>0</v>
      </c>
      <c r="AA20" s="8">
        <f t="shared" si="1"/>
        <v>0</v>
      </c>
      <c r="AB20" s="13">
        <v>11</v>
      </c>
      <c r="AC20" s="8">
        <f t="shared" si="2"/>
        <v>1</v>
      </c>
      <c r="AD20" s="42"/>
    </row>
    <row r="21" spans="1:30" ht="12.75" x14ac:dyDescent="0.2">
      <c r="A21" t="s">
        <v>83</v>
      </c>
      <c r="B21" s="52">
        <v>8</v>
      </c>
      <c r="C21" s="52">
        <v>7</v>
      </c>
      <c r="D21" s="8">
        <f t="shared" si="3"/>
        <v>0.875</v>
      </c>
      <c r="E21" s="17">
        <v>115</v>
      </c>
      <c r="F21" s="52">
        <v>63</v>
      </c>
      <c r="G21" s="8">
        <f t="shared" si="4"/>
        <v>0.54782608695652169</v>
      </c>
      <c r="H21" s="19">
        <v>3.6309523809523805</v>
      </c>
      <c r="I21" s="19">
        <v>0.87445470857446039</v>
      </c>
      <c r="J21" s="19">
        <v>3.7777777777777781</v>
      </c>
      <c r="K21" s="19">
        <v>0.89189957146990906</v>
      </c>
      <c r="L21" s="19">
        <v>3.8112244897959187</v>
      </c>
      <c r="M21" s="19">
        <v>0.93079981199122763</v>
      </c>
      <c r="N21" s="19">
        <v>4.2380952380952381</v>
      </c>
      <c r="O21" s="19">
        <v>0.68812100775260021</v>
      </c>
      <c r="P21" s="19">
        <v>4.0654761904761907</v>
      </c>
      <c r="Q21" s="19">
        <v>0.96997568892333963</v>
      </c>
      <c r="R21" s="19">
        <v>3.9489795918367347</v>
      </c>
      <c r="S21" s="19">
        <v>0.8649288743774185</v>
      </c>
      <c r="T21" s="19">
        <v>3.9523809523809521</v>
      </c>
      <c r="U21" s="19">
        <v>0.77783491988771958</v>
      </c>
      <c r="V21" s="19">
        <f t="shared" si="5"/>
        <v>3.9178409459021704</v>
      </c>
      <c r="W21" s="19">
        <v>4.0612244897959178</v>
      </c>
      <c r="X21" s="13">
        <v>0</v>
      </c>
      <c r="Y21" s="15">
        <f t="shared" si="0"/>
        <v>0</v>
      </c>
      <c r="Z21" s="13">
        <v>1</v>
      </c>
      <c r="AA21" s="8">
        <f t="shared" si="1"/>
        <v>0.14285714285714285</v>
      </c>
      <c r="AB21" s="13">
        <v>6</v>
      </c>
      <c r="AC21" s="8">
        <f t="shared" si="2"/>
        <v>0.8571428571428571</v>
      </c>
      <c r="AD21" s="42"/>
    </row>
    <row r="22" spans="1:30" ht="12.75" x14ac:dyDescent="0.2">
      <c r="A22" t="s">
        <v>84</v>
      </c>
      <c r="B22" s="52">
        <v>12</v>
      </c>
      <c r="C22" s="52">
        <v>5</v>
      </c>
      <c r="D22" s="8">
        <f t="shared" si="3"/>
        <v>0.41666666666666669</v>
      </c>
      <c r="E22" s="17">
        <v>30</v>
      </c>
      <c r="F22" s="52">
        <v>17</v>
      </c>
      <c r="G22" s="8">
        <f t="shared" si="4"/>
        <v>0.56666666666666665</v>
      </c>
      <c r="H22" s="19">
        <v>3.9333333333333327</v>
      </c>
      <c r="I22" s="19">
        <v>0.78741102174458244</v>
      </c>
      <c r="J22" s="19">
        <v>4.333333333333333</v>
      </c>
      <c r="K22" s="19">
        <v>0.73253242988725875</v>
      </c>
      <c r="L22" s="19">
        <v>4.2333333333333334</v>
      </c>
      <c r="M22" s="19">
        <v>0.44470091213617435</v>
      </c>
      <c r="N22" s="19">
        <v>3.7333333333333329</v>
      </c>
      <c r="O22" s="19">
        <v>1.2463152500377286</v>
      </c>
      <c r="P22" s="19">
        <v>3.7333333333333334</v>
      </c>
      <c r="Q22" s="19">
        <v>1.5510185048056586</v>
      </c>
      <c r="R22" s="19">
        <v>4.2999999999999989</v>
      </c>
      <c r="S22" s="19">
        <v>0.31258976576862296</v>
      </c>
      <c r="T22" s="19">
        <v>3.9333333333333336</v>
      </c>
      <c r="U22" s="19">
        <v>1.4097315394476353</v>
      </c>
      <c r="V22" s="19">
        <f t="shared" si="5"/>
        <v>4.0285714285714285</v>
      </c>
      <c r="W22" s="19">
        <v>4.0506912442396317</v>
      </c>
      <c r="X22" s="13">
        <v>0</v>
      </c>
      <c r="Y22" s="15">
        <f t="shared" si="0"/>
        <v>0</v>
      </c>
      <c r="Z22" s="13">
        <v>1</v>
      </c>
      <c r="AA22" s="8">
        <f t="shared" si="1"/>
        <v>0.2</v>
      </c>
      <c r="AB22" s="13">
        <v>4</v>
      </c>
      <c r="AC22" s="8">
        <f t="shared" si="2"/>
        <v>0.8</v>
      </c>
      <c r="AD22" s="42"/>
    </row>
    <row r="23" spans="1:30" ht="12.75" x14ac:dyDescent="0.2">
      <c r="A23" t="s">
        <v>85</v>
      </c>
      <c r="B23" s="52">
        <v>15</v>
      </c>
      <c r="C23" s="52">
        <v>15</v>
      </c>
      <c r="D23" s="8">
        <f t="shared" si="3"/>
        <v>1</v>
      </c>
      <c r="E23" s="17">
        <v>176</v>
      </c>
      <c r="F23" s="52">
        <v>116</v>
      </c>
      <c r="G23" s="8">
        <f t="shared" si="4"/>
        <v>0.65909090909090906</v>
      </c>
      <c r="H23" s="19">
        <v>4.305589225589225</v>
      </c>
      <c r="I23" s="19">
        <v>0.77098209302599796</v>
      </c>
      <c r="J23" s="19">
        <v>4.1737037037037048</v>
      </c>
      <c r="K23" s="19">
        <v>0.87112626647797764</v>
      </c>
      <c r="L23" s="19">
        <v>4.4220875420875423</v>
      </c>
      <c r="M23" s="19">
        <v>0.83673910864000867</v>
      </c>
      <c r="N23" s="19">
        <v>4.2451178451178446</v>
      </c>
      <c r="O23" s="19">
        <v>0.92823509022260908</v>
      </c>
      <c r="P23" s="19">
        <v>4.565555555555556</v>
      </c>
      <c r="Q23" s="19">
        <v>0.61748786955442125</v>
      </c>
      <c r="R23" s="19">
        <v>4.1966666666666663</v>
      </c>
      <c r="S23" s="19">
        <v>1.0287433691267762</v>
      </c>
      <c r="T23" s="19">
        <v>4.302626262626263</v>
      </c>
      <c r="U23" s="19">
        <v>0.84410213626240194</v>
      </c>
      <c r="V23" s="19">
        <f t="shared" si="5"/>
        <v>4.3159066859066852</v>
      </c>
      <c r="W23" s="19">
        <v>4.0585416233741318</v>
      </c>
      <c r="X23" s="13">
        <v>0</v>
      </c>
      <c r="Y23" s="15">
        <f t="shared" si="0"/>
        <v>0</v>
      </c>
      <c r="Z23" s="13">
        <v>1</v>
      </c>
      <c r="AA23" s="8">
        <f t="shared" si="1"/>
        <v>6.6666666666666666E-2</v>
      </c>
      <c r="AB23" s="13">
        <v>14</v>
      </c>
      <c r="AC23" s="8">
        <f t="shared" si="2"/>
        <v>0.93333333333333335</v>
      </c>
      <c r="AD23" s="42"/>
    </row>
    <row r="24" spans="1:30" ht="12.75" x14ac:dyDescent="0.2">
      <c r="A24" t="s">
        <v>86</v>
      </c>
      <c r="B24" s="52">
        <v>9</v>
      </c>
      <c r="C24" s="52">
        <v>9</v>
      </c>
      <c r="D24" s="8">
        <f t="shared" si="3"/>
        <v>1</v>
      </c>
      <c r="E24" s="17">
        <v>371</v>
      </c>
      <c r="F24" s="52">
        <v>294</v>
      </c>
      <c r="G24" s="8">
        <f t="shared" si="4"/>
        <v>0.79245283018867929</v>
      </c>
      <c r="H24" s="19">
        <v>4.2199179611460318</v>
      </c>
      <c r="I24" s="19">
        <v>0.91022870064956174</v>
      </c>
      <c r="J24" s="19">
        <v>4.2350990988417898</v>
      </c>
      <c r="K24" s="19">
        <v>0.87336604414188912</v>
      </c>
      <c r="L24" s="19">
        <v>4.3061910876238363</v>
      </c>
      <c r="M24" s="19">
        <v>0.87760677316955693</v>
      </c>
      <c r="N24" s="19">
        <v>4.4470623615068057</v>
      </c>
      <c r="O24" s="19">
        <v>0.76885254184421425</v>
      </c>
      <c r="P24" s="19">
        <v>4.4180284648120907</v>
      </c>
      <c r="Q24" s="19">
        <v>0.85797962365869418</v>
      </c>
      <c r="R24" s="19">
        <v>4.4099190283400809</v>
      </c>
      <c r="S24" s="19">
        <v>0.78770423676255108</v>
      </c>
      <c r="T24" s="19">
        <v>4.4232159780113003</v>
      </c>
      <c r="U24" s="19">
        <v>0.7799265675038709</v>
      </c>
      <c r="V24" s="19">
        <f t="shared" si="5"/>
        <v>4.3513477114688479</v>
      </c>
      <c r="W24" s="19">
        <v>3.9993891044416219</v>
      </c>
      <c r="X24" s="13">
        <v>0</v>
      </c>
      <c r="Y24" s="15">
        <f t="shared" si="0"/>
        <v>0</v>
      </c>
      <c r="Z24" s="13">
        <v>0</v>
      </c>
      <c r="AA24" s="8">
        <f t="shared" si="1"/>
        <v>0</v>
      </c>
      <c r="AB24" s="13">
        <v>9</v>
      </c>
      <c r="AC24" s="8">
        <f t="shared" si="2"/>
        <v>1</v>
      </c>
      <c r="AD24" s="42"/>
    </row>
    <row r="25" spans="1:30" ht="12.75" x14ac:dyDescent="0.2">
      <c r="A25" t="s">
        <v>87</v>
      </c>
      <c r="B25" s="52">
        <v>20</v>
      </c>
      <c r="C25" s="52">
        <v>6</v>
      </c>
      <c r="D25" s="8">
        <f t="shared" si="3"/>
        <v>0.3</v>
      </c>
      <c r="E25" s="17">
        <v>22</v>
      </c>
      <c r="F25" s="52">
        <v>12</v>
      </c>
      <c r="G25" s="8">
        <f t="shared" si="4"/>
        <v>0.54545454545454541</v>
      </c>
      <c r="H25" s="19">
        <v>4.583333333333333</v>
      </c>
      <c r="I25" s="19">
        <v>0.58925565098878963</v>
      </c>
      <c r="J25" s="19">
        <v>4.333333333333333</v>
      </c>
      <c r="K25" s="19">
        <v>0.70710678118654757</v>
      </c>
      <c r="L25" s="19">
        <v>4.166666666666667</v>
      </c>
      <c r="M25" s="19">
        <v>0.94280904158206347</v>
      </c>
      <c r="N25" s="19">
        <v>4.416666666666667</v>
      </c>
      <c r="O25" s="19">
        <v>0.58925565098878963</v>
      </c>
      <c r="P25" s="19">
        <v>4.333333333333333</v>
      </c>
      <c r="Q25" s="19">
        <v>0.47140452079103173</v>
      </c>
      <c r="R25" s="19">
        <v>4.5</v>
      </c>
      <c r="S25" s="19">
        <v>0.47140452079103173</v>
      </c>
      <c r="T25" s="19">
        <v>4.5</v>
      </c>
      <c r="U25" s="19">
        <v>0.70710678118654757</v>
      </c>
      <c r="V25" s="19">
        <f t="shared" si="5"/>
        <v>4.4047619047619042</v>
      </c>
      <c r="W25" s="19">
        <v>4.4590936374549823</v>
      </c>
      <c r="X25" s="13">
        <v>0</v>
      </c>
      <c r="Y25" s="15">
        <f t="shared" si="0"/>
        <v>0</v>
      </c>
      <c r="Z25" s="13">
        <v>0</v>
      </c>
      <c r="AA25" s="8">
        <f t="shared" si="1"/>
        <v>0</v>
      </c>
      <c r="AB25" s="13">
        <v>6</v>
      </c>
      <c r="AC25" s="8">
        <f t="shared" si="2"/>
        <v>1</v>
      </c>
      <c r="AD25" s="42"/>
    </row>
    <row r="26" spans="1:30" ht="12.75" x14ac:dyDescent="0.2">
      <c r="A26" t="s">
        <v>88</v>
      </c>
      <c r="B26" s="52">
        <v>15</v>
      </c>
      <c r="C26" s="52">
        <v>15</v>
      </c>
      <c r="D26" s="8">
        <f t="shared" si="3"/>
        <v>1</v>
      </c>
      <c r="E26" s="17">
        <v>118</v>
      </c>
      <c r="F26" s="52">
        <v>85</v>
      </c>
      <c r="G26" s="8">
        <f t="shared" si="4"/>
        <v>0.72033898305084743</v>
      </c>
      <c r="H26" s="19">
        <v>3.5162698412698412</v>
      </c>
      <c r="I26" s="19">
        <v>1.1632358091387731</v>
      </c>
      <c r="J26" s="19">
        <v>3.4511904761904764</v>
      </c>
      <c r="K26" s="19">
        <v>1.2421329117152295</v>
      </c>
      <c r="L26" s="19">
        <v>3.6742063492063495</v>
      </c>
      <c r="M26" s="19">
        <v>1.0919626246068783</v>
      </c>
      <c r="N26" s="19">
        <v>4.0250000000000004</v>
      </c>
      <c r="O26" s="19">
        <v>1.1408959309887896</v>
      </c>
      <c r="P26" s="19">
        <v>3.7440476190476191</v>
      </c>
      <c r="Q26" s="19">
        <v>1.2425774181535181</v>
      </c>
      <c r="R26" s="19">
        <v>3.6095238095238091</v>
      </c>
      <c r="S26" s="19">
        <v>1.1950222781341795</v>
      </c>
      <c r="T26" s="19">
        <v>3.5682539682539685</v>
      </c>
      <c r="U26" s="19">
        <v>1.2307751712601587</v>
      </c>
      <c r="V26" s="19">
        <f t="shared" si="5"/>
        <v>3.6554988662131529</v>
      </c>
      <c r="W26" s="19">
        <v>3.7670734960650925</v>
      </c>
      <c r="X26" s="13">
        <v>0</v>
      </c>
      <c r="Y26" s="15">
        <f t="shared" si="0"/>
        <v>0</v>
      </c>
      <c r="Z26" s="13">
        <v>3</v>
      </c>
      <c r="AA26" s="8">
        <f t="shared" si="1"/>
        <v>0.2</v>
      </c>
      <c r="AB26" s="13">
        <v>12</v>
      </c>
      <c r="AC26" s="8">
        <f t="shared" si="2"/>
        <v>0.8</v>
      </c>
      <c r="AD26" s="42"/>
    </row>
    <row r="27" spans="1:30" ht="12.75" x14ac:dyDescent="0.2">
      <c r="A27" t="s">
        <v>89</v>
      </c>
      <c r="B27" s="52">
        <v>11</v>
      </c>
      <c r="C27" s="52">
        <v>2</v>
      </c>
      <c r="D27" s="8">
        <f t="shared" si="3"/>
        <v>0.18181818181818182</v>
      </c>
      <c r="E27" s="17">
        <v>56</v>
      </c>
      <c r="F27" s="52">
        <v>4</v>
      </c>
      <c r="G27" s="8">
        <f t="shared" si="4"/>
        <v>7.1428571428571425E-2</v>
      </c>
      <c r="H27" s="19">
        <v>4.75</v>
      </c>
      <c r="I27" s="19">
        <v>0.35355339059327379</v>
      </c>
      <c r="J27" s="19">
        <v>4.75</v>
      </c>
      <c r="K27" s="19">
        <v>0.35355339059327379</v>
      </c>
      <c r="L27" s="19">
        <v>4.25</v>
      </c>
      <c r="M27" s="19">
        <v>1.0606601717798212</v>
      </c>
      <c r="N27" s="19">
        <v>4.5</v>
      </c>
      <c r="O27" s="19">
        <v>0.70710678118654757</v>
      </c>
      <c r="P27" s="19">
        <v>4.75</v>
      </c>
      <c r="Q27" s="19">
        <v>0.35355339059327379</v>
      </c>
      <c r="R27" s="19">
        <v>4.25</v>
      </c>
      <c r="S27" s="19">
        <v>1.0606601717798212</v>
      </c>
      <c r="T27" s="19">
        <v>4.25</v>
      </c>
      <c r="U27" s="19">
        <v>1.0606601717798212</v>
      </c>
      <c r="V27" s="19">
        <f t="shared" si="5"/>
        <v>4.5</v>
      </c>
      <c r="W27" s="19">
        <v>4.8907563025210079</v>
      </c>
      <c r="X27" s="13">
        <v>0</v>
      </c>
      <c r="Y27" s="15">
        <f t="shared" si="0"/>
        <v>0</v>
      </c>
      <c r="Z27" s="13">
        <v>0</v>
      </c>
      <c r="AA27" s="8">
        <f t="shared" si="1"/>
        <v>0</v>
      </c>
      <c r="AB27" s="13">
        <v>2</v>
      </c>
      <c r="AC27" s="8">
        <f t="shared" si="2"/>
        <v>1</v>
      </c>
      <c r="AD27" s="42"/>
    </row>
    <row r="28" spans="1:30" ht="12.75" x14ac:dyDescent="0.2">
      <c r="A28" t="s">
        <v>90</v>
      </c>
      <c r="B28" s="52">
        <v>24</v>
      </c>
      <c r="C28" s="52">
        <v>11</v>
      </c>
      <c r="D28" s="8">
        <f t="shared" si="3"/>
        <v>0.45833333333333331</v>
      </c>
      <c r="E28" s="17">
        <v>109</v>
      </c>
      <c r="F28" s="52">
        <v>41</v>
      </c>
      <c r="G28" s="8">
        <f t="shared" si="4"/>
        <v>0.37614678899082571</v>
      </c>
      <c r="H28" s="19">
        <v>4.4121212121212112</v>
      </c>
      <c r="I28" s="19">
        <v>0.63010935261285739</v>
      </c>
      <c r="J28" s="19">
        <v>4.3818181818181818</v>
      </c>
      <c r="K28" s="19">
        <v>0.56900127534770584</v>
      </c>
      <c r="L28" s="19">
        <v>4.0621212121212125</v>
      </c>
      <c r="M28" s="19">
        <v>0.82380218422982876</v>
      </c>
      <c r="N28" s="19">
        <v>4.3681818181818182</v>
      </c>
      <c r="O28" s="19">
        <v>0.63874793861698365</v>
      </c>
      <c r="P28" s="19">
        <v>4.1121212121212123</v>
      </c>
      <c r="Q28" s="19">
        <v>1.0445122735341381</v>
      </c>
      <c r="R28" s="19">
        <v>4.2439393939393932</v>
      </c>
      <c r="S28" s="19">
        <v>0.5510749869855005</v>
      </c>
      <c r="T28" s="19">
        <v>4.3424242424242419</v>
      </c>
      <c r="U28" s="19">
        <v>0.57016173383637647</v>
      </c>
      <c r="V28" s="19">
        <f t="shared" si="5"/>
        <v>4.2746753246753242</v>
      </c>
      <c r="W28" s="19">
        <v>4.0412832929782088</v>
      </c>
      <c r="X28" s="13">
        <v>0</v>
      </c>
      <c r="Y28" s="15">
        <f t="shared" si="0"/>
        <v>0</v>
      </c>
      <c r="Z28" s="13">
        <v>2</v>
      </c>
      <c r="AA28" s="8">
        <f t="shared" si="1"/>
        <v>0.18181818181818182</v>
      </c>
      <c r="AB28" s="13">
        <v>9</v>
      </c>
      <c r="AC28" s="8">
        <f t="shared" si="2"/>
        <v>0.81818181818181823</v>
      </c>
      <c r="AD28" s="42"/>
    </row>
    <row r="29" spans="1:30" ht="12.75" x14ac:dyDescent="0.2">
      <c r="A29" t="s">
        <v>91</v>
      </c>
      <c r="B29" s="52">
        <v>9</v>
      </c>
      <c r="C29" s="52">
        <v>9</v>
      </c>
      <c r="D29" s="8">
        <f t="shared" si="3"/>
        <v>1</v>
      </c>
      <c r="E29" s="17">
        <v>389</v>
      </c>
      <c r="F29" s="52">
        <v>290</v>
      </c>
      <c r="G29" s="8">
        <f t="shared" si="4"/>
        <v>0.74550128534704374</v>
      </c>
      <c r="H29" s="19">
        <v>3.5156683192147433</v>
      </c>
      <c r="I29" s="19">
        <v>1.0913441031642119</v>
      </c>
      <c r="J29" s="19">
        <v>3.4775424642728181</v>
      </c>
      <c r="K29" s="19">
        <v>1.2371630399228648</v>
      </c>
      <c r="L29" s="19">
        <v>3.3686196519933347</v>
      </c>
      <c r="M29" s="19">
        <v>1.0829452465596423</v>
      </c>
      <c r="N29" s="19">
        <v>3.6809415950769004</v>
      </c>
      <c r="O29" s="19">
        <v>1.0254998869671679</v>
      </c>
      <c r="P29" s="19">
        <v>3.7987257633809364</v>
      </c>
      <c r="Q29" s="19">
        <v>1.2438670524755675</v>
      </c>
      <c r="R29" s="19">
        <v>3.3736142076520279</v>
      </c>
      <c r="S29" s="19">
        <v>1.0992127200461024</v>
      </c>
      <c r="T29" s="19">
        <v>3.4479399989116666</v>
      </c>
      <c r="U29" s="19">
        <v>1.1529720540701522</v>
      </c>
      <c r="V29" s="19">
        <f t="shared" si="5"/>
        <v>3.5232931429289187</v>
      </c>
      <c r="W29" s="19">
        <v>3.7176871664234734</v>
      </c>
      <c r="X29" s="13">
        <v>2</v>
      </c>
      <c r="Y29" s="15">
        <f t="shared" si="0"/>
        <v>0.22222222222222221</v>
      </c>
      <c r="Z29" s="13">
        <v>1</v>
      </c>
      <c r="AA29" s="8">
        <f t="shared" si="1"/>
        <v>0.1111111111111111</v>
      </c>
      <c r="AB29" s="13">
        <v>6</v>
      </c>
      <c r="AC29" s="8">
        <f t="shared" si="2"/>
        <v>0.66666666666666663</v>
      </c>
      <c r="AD29" s="42"/>
    </row>
    <row r="30" spans="1:30" ht="12.75" x14ac:dyDescent="0.2">
      <c r="A30" t="s">
        <v>92</v>
      </c>
      <c r="B30" s="52">
        <v>7</v>
      </c>
      <c r="C30" s="52">
        <v>0</v>
      </c>
      <c r="D30" s="8">
        <f t="shared" ref="D30:D44" si="6">C30/B30</f>
        <v>0</v>
      </c>
      <c r="E30" s="17"/>
      <c r="F30" s="52"/>
      <c r="G30" s="8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>
        <v>3.806122448979592</v>
      </c>
      <c r="Y30" s="15"/>
      <c r="Z30" s="13"/>
      <c r="AA30" s="8"/>
      <c r="AB30" s="13"/>
      <c r="AC30" s="8"/>
      <c r="AD30" s="42"/>
    </row>
    <row r="31" spans="1:30" ht="12.75" x14ac:dyDescent="0.2">
      <c r="A31" t="s">
        <v>93</v>
      </c>
      <c r="B31" s="52">
        <v>8</v>
      </c>
      <c r="C31" s="52">
        <v>5</v>
      </c>
      <c r="D31" s="8">
        <f t="shared" si="6"/>
        <v>0.625</v>
      </c>
      <c r="E31" s="17">
        <v>40</v>
      </c>
      <c r="F31" s="52">
        <v>25</v>
      </c>
      <c r="G31" s="8">
        <f t="shared" si="4"/>
        <v>0.625</v>
      </c>
      <c r="H31" s="19">
        <v>3.85</v>
      </c>
      <c r="I31" s="19">
        <v>0.74721359549995792</v>
      </c>
      <c r="J31" s="19">
        <v>3.4799999999999995</v>
      </c>
      <c r="K31" s="19">
        <v>1.3045032663197831</v>
      </c>
      <c r="L31" s="19">
        <v>3.72</v>
      </c>
      <c r="M31" s="19">
        <v>1.2062905682698515</v>
      </c>
      <c r="N31" s="19">
        <v>3.9799999999999995</v>
      </c>
      <c r="O31" s="19">
        <v>1.165910706140473</v>
      </c>
      <c r="P31" s="19">
        <v>3.65</v>
      </c>
      <c r="Q31" s="19">
        <v>1.3553990575791159</v>
      </c>
      <c r="R31" s="19">
        <v>3.6400000000000006</v>
      </c>
      <c r="S31" s="19">
        <v>1.3547017975986071</v>
      </c>
      <c r="T31" s="19">
        <v>3.6100000000000003</v>
      </c>
      <c r="U31" s="19">
        <v>1.106496384403078</v>
      </c>
      <c r="V31" s="19">
        <f t="shared" si="5"/>
        <v>3.7042857142857142</v>
      </c>
      <c r="W31" s="19">
        <v>3.3410636982065549</v>
      </c>
      <c r="X31" s="13">
        <v>0</v>
      </c>
      <c r="Y31" s="15">
        <f t="shared" ref="Y31:Y44" si="7">X31/C31</f>
        <v>0</v>
      </c>
      <c r="Z31" s="13">
        <v>2</v>
      </c>
      <c r="AA31" s="8">
        <f t="shared" ref="AA31:AA44" si="8">Z31/C31</f>
        <v>0.4</v>
      </c>
      <c r="AB31" s="13">
        <v>3</v>
      </c>
      <c r="AC31" s="8">
        <f t="shared" ref="AC31:AC44" si="9">AB31/C31</f>
        <v>0.6</v>
      </c>
      <c r="AD31" s="42"/>
    </row>
    <row r="32" spans="1:30" ht="12.75" x14ac:dyDescent="0.2">
      <c r="A32" t="s">
        <v>94</v>
      </c>
      <c r="B32" s="52">
        <v>10</v>
      </c>
      <c r="C32" s="52">
        <v>9</v>
      </c>
      <c r="D32" s="8">
        <f t="shared" si="6"/>
        <v>0.9</v>
      </c>
      <c r="E32" s="17">
        <v>161</v>
      </c>
      <c r="F32" s="52">
        <v>91</v>
      </c>
      <c r="G32" s="8">
        <f t="shared" si="4"/>
        <v>0.56521739130434778</v>
      </c>
      <c r="H32" s="19">
        <v>3.7724647266313931</v>
      </c>
      <c r="I32" s="19">
        <v>1.1306416901952447</v>
      </c>
      <c r="J32" s="19">
        <v>3.668981481481481</v>
      </c>
      <c r="K32" s="19">
        <v>1.0260857171427114</v>
      </c>
      <c r="L32" s="19">
        <v>3.4213675213675216</v>
      </c>
      <c r="M32" s="19">
        <v>1.1593932921480152</v>
      </c>
      <c r="N32" s="19">
        <v>3.8925925925925924</v>
      </c>
      <c r="O32" s="19">
        <v>1.1603961461658479</v>
      </c>
      <c r="P32" s="19">
        <v>4.1638888888888879</v>
      </c>
      <c r="Q32" s="19">
        <v>1.1890987533166864</v>
      </c>
      <c r="R32" s="19">
        <v>3.4217592592592592</v>
      </c>
      <c r="S32" s="19">
        <v>1.4873027633691711</v>
      </c>
      <c r="T32" s="19">
        <v>3.8386463844797181</v>
      </c>
      <c r="U32" s="19">
        <v>1.1869475770328455</v>
      </c>
      <c r="V32" s="19">
        <f t="shared" si="5"/>
        <v>3.739957264957265</v>
      </c>
      <c r="W32" s="19">
        <v>3.7159838000799099</v>
      </c>
      <c r="X32" s="13">
        <v>0</v>
      </c>
      <c r="Y32" s="15">
        <f t="shared" si="7"/>
        <v>0</v>
      </c>
      <c r="Z32" s="13">
        <v>4</v>
      </c>
      <c r="AA32" s="8">
        <f t="shared" si="8"/>
        <v>0.44444444444444442</v>
      </c>
      <c r="AB32" s="13">
        <v>5</v>
      </c>
      <c r="AC32" s="8">
        <f t="shared" si="9"/>
        <v>0.55555555555555558</v>
      </c>
      <c r="AD32" s="42"/>
    </row>
    <row r="33" spans="1:30" ht="12.75" x14ac:dyDescent="0.2">
      <c r="A33" t="s">
        <v>95</v>
      </c>
      <c r="B33" s="52">
        <v>23</v>
      </c>
      <c r="C33" s="52">
        <v>23</v>
      </c>
      <c r="D33" s="8">
        <f t="shared" si="6"/>
        <v>1</v>
      </c>
      <c r="E33" s="17">
        <v>461</v>
      </c>
      <c r="F33" s="52">
        <v>254</v>
      </c>
      <c r="G33" s="8">
        <f t="shared" si="4"/>
        <v>0.55097613882863339</v>
      </c>
      <c r="H33" s="19">
        <v>3.1932236596878538</v>
      </c>
      <c r="I33" s="19">
        <v>0.96297551750712007</v>
      </c>
      <c r="J33" s="19">
        <v>3.1403347505009909</v>
      </c>
      <c r="K33" s="19">
        <v>1.1083000062291541</v>
      </c>
      <c r="L33" s="19">
        <v>3.2862496802714198</v>
      </c>
      <c r="M33" s="19">
        <v>0.9652151772296671</v>
      </c>
      <c r="N33" s="19">
        <v>3.2895392650827433</v>
      </c>
      <c r="O33" s="19">
        <v>0.97528374969075704</v>
      </c>
      <c r="P33" s="19">
        <v>3.3906954298898029</v>
      </c>
      <c r="Q33" s="19">
        <v>1.20639983971469</v>
      </c>
      <c r="R33" s="19">
        <v>3.2639942183420443</v>
      </c>
      <c r="S33" s="19">
        <v>0.98293272890741834</v>
      </c>
      <c r="T33" s="19">
        <v>3.2266254525525624</v>
      </c>
      <c r="U33" s="19">
        <v>0.93663536377614887</v>
      </c>
      <c r="V33" s="19">
        <f t="shared" si="5"/>
        <v>3.2558089223324878</v>
      </c>
      <c r="W33" s="19">
        <v>3.0881418142777988</v>
      </c>
      <c r="X33" s="13">
        <v>6</v>
      </c>
      <c r="Y33" s="15">
        <f t="shared" si="7"/>
        <v>0.2608695652173913</v>
      </c>
      <c r="Z33" s="13">
        <v>6</v>
      </c>
      <c r="AA33" s="8">
        <f t="shared" si="8"/>
        <v>0.2608695652173913</v>
      </c>
      <c r="AB33" s="13">
        <v>11</v>
      </c>
      <c r="AC33" s="8">
        <f t="shared" si="9"/>
        <v>0.47826086956521741</v>
      </c>
      <c r="AD33" s="42"/>
    </row>
    <row r="34" spans="1:30" ht="12.75" x14ac:dyDescent="0.2">
      <c r="A34" t="s">
        <v>96</v>
      </c>
      <c r="B34" s="52">
        <v>18</v>
      </c>
      <c r="C34" s="52">
        <v>6</v>
      </c>
      <c r="D34" s="8">
        <f t="shared" si="6"/>
        <v>0.33333333333333331</v>
      </c>
      <c r="E34" s="17">
        <v>46</v>
      </c>
      <c r="F34" s="52">
        <v>29</v>
      </c>
      <c r="G34" s="8">
        <f t="shared" si="4"/>
        <v>0.63043478260869568</v>
      </c>
      <c r="H34" s="19">
        <v>3.8981481481481484</v>
      </c>
      <c r="I34" s="19">
        <v>0.89951404956086511</v>
      </c>
      <c r="J34" s="19">
        <v>3.6342592592592591</v>
      </c>
      <c r="K34" s="19">
        <v>1.3012630696967544</v>
      </c>
      <c r="L34" s="19">
        <v>3.8402777777777781</v>
      </c>
      <c r="M34" s="19">
        <v>0.86968169641783766</v>
      </c>
      <c r="N34" s="19">
        <v>4.3842592592592595</v>
      </c>
      <c r="O34" s="19">
        <v>0.71045855099797495</v>
      </c>
      <c r="P34" s="19">
        <v>4.3888888888888893</v>
      </c>
      <c r="Q34" s="19">
        <v>0.59709442327032114</v>
      </c>
      <c r="R34" s="19">
        <v>3.9814814814814814</v>
      </c>
      <c r="S34" s="19">
        <v>0.95899982705237818</v>
      </c>
      <c r="T34" s="19">
        <v>4.2824074074074074</v>
      </c>
      <c r="U34" s="19">
        <v>0.81282527774289903</v>
      </c>
      <c r="V34" s="19">
        <f t="shared" si="5"/>
        <v>4.058531746031746</v>
      </c>
      <c r="W34" s="19">
        <v>3.5572639670186557</v>
      </c>
      <c r="X34" s="13">
        <v>0</v>
      </c>
      <c r="Y34" s="15">
        <f t="shared" si="7"/>
        <v>0</v>
      </c>
      <c r="Z34" s="13">
        <v>0</v>
      </c>
      <c r="AA34" s="8">
        <f t="shared" si="8"/>
        <v>0</v>
      </c>
      <c r="AB34" s="13">
        <v>6</v>
      </c>
      <c r="AC34" s="8">
        <f t="shared" si="9"/>
        <v>1</v>
      </c>
      <c r="AD34" s="42"/>
    </row>
    <row r="35" spans="1:30" ht="12.75" x14ac:dyDescent="0.2">
      <c r="A35" t="s">
        <v>97</v>
      </c>
      <c r="B35" s="52">
        <v>8</v>
      </c>
      <c r="C35" s="52">
        <v>2</v>
      </c>
      <c r="D35" s="8">
        <f t="shared" si="6"/>
        <v>0.25</v>
      </c>
      <c r="E35" s="17">
        <v>42</v>
      </c>
      <c r="F35" s="52">
        <v>4</v>
      </c>
      <c r="G35" s="8">
        <f t="shared" si="4"/>
        <v>9.5238095238095233E-2</v>
      </c>
      <c r="H35" s="19">
        <v>3.75</v>
      </c>
      <c r="I35" s="19">
        <v>1.0606601717798214</v>
      </c>
      <c r="J35" s="19">
        <v>3.75</v>
      </c>
      <c r="K35" s="19">
        <v>0.35355339059327379</v>
      </c>
      <c r="L35" s="19">
        <v>4.75</v>
      </c>
      <c r="M35" s="19">
        <v>0.35355339059327379</v>
      </c>
      <c r="N35" s="19">
        <v>4.25</v>
      </c>
      <c r="O35" s="19">
        <v>1.0606601717798214</v>
      </c>
      <c r="P35" s="19">
        <v>4.25</v>
      </c>
      <c r="Q35" s="19">
        <v>1.0606601717798214</v>
      </c>
      <c r="R35" s="19">
        <v>4.25</v>
      </c>
      <c r="S35" s="19">
        <v>1.0606601717798214</v>
      </c>
      <c r="T35" s="19">
        <v>4.5</v>
      </c>
      <c r="U35" s="19">
        <v>0.70710678118654757</v>
      </c>
      <c r="V35" s="19">
        <f t="shared" si="5"/>
        <v>4.2142857142857144</v>
      </c>
      <c r="W35" s="19">
        <v>4.0129870129870131</v>
      </c>
      <c r="X35" s="13">
        <v>0</v>
      </c>
      <c r="Y35" s="15">
        <f t="shared" si="7"/>
        <v>0</v>
      </c>
      <c r="Z35" s="13">
        <v>0</v>
      </c>
      <c r="AA35" s="8">
        <f t="shared" si="8"/>
        <v>0</v>
      </c>
      <c r="AB35" s="13">
        <v>2</v>
      </c>
      <c r="AC35" s="8">
        <f t="shared" si="9"/>
        <v>1</v>
      </c>
      <c r="AD35" s="42"/>
    </row>
    <row r="36" spans="1:30" ht="12.75" x14ac:dyDescent="0.2">
      <c r="A36" t="s">
        <v>98</v>
      </c>
      <c r="B36" s="52">
        <v>18</v>
      </c>
      <c r="C36" s="52">
        <v>9</v>
      </c>
      <c r="D36" s="8">
        <f t="shared" si="6"/>
        <v>0.5</v>
      </c>
      <c r="E36" s="17">
        <v>63</v>
      </c>
      <c r="F36" s="52">
        <v>54</v>
      </c>
      <c r="G36" s="8">
        <f t="shared" si="4"/>
        <v>0.8571428571428571</v>
      </c>
      <c r="H36" s="19">
        <v>4.2592592592592586</v>
      </c>
      <c r="I36" s="19">
        <v>0.76990820073985822</v>
      </c>
      <c r="J36" s="19">
        <v>3.907407407407407</v>
      </c>
      <c r="K36" s="19">
        <v>1.1354179351752705</v>
      </c>
      <c r="L36" s="19">
        <v>3.7962962962962958</v>
      </c>
      <c r="M36" s="19">
        <v>1.2833911120230743</v>
      </c>
      <c r="N36" s="19">
        <v>3.9629629629629637</v>
      </c>
      <c r="O36" s="19">
        <v>0.86056453953099477</v>
      </c>
      <c r="P36" s="19">
        <v>4.166666666666667</v>
      </c>
      <c r="Q36" s="19">
        <v>1.2874437169686714</v>
      </c>
      <c r="R36" s="19">
        <v>3.925925925925926</v>
      </c>
      <c r="S36" s="19">
        <v>1.1873173919477962</v>
      </c>
      <c r="T36" s="19">
        <v>4.0925925925925917</v>
      </c>
      <c r="U36" s="19">
        <v>0.82040175173036778</v>
      </c>
      <c r="V36" s="19">
        <f t="shared" si="5"/>
        <v>4.0158730158730158</v>
      </c>
      <c r="W36" s="19">
        <v>3.9137931034482754</v>
      </c>
      <c r="X36" s="13">
        <v>0</v>
      </c>
      <c r="Y36" s="15">
        <f t="shared" si="7"/>
        <v>0</v>
      </c>
      <c r="Z36" s="13">
        <v>1</v>
      </c>
      <c r="AA36" s="8">
        <f t="shared" si="8"/>
        <v>0.1111111111111111</v>
      </c>
      <c r="AB36" s="13">
        <v>8</v>
      </c>
      <c r="AC36" s="8">
        <f t="shared" si="9"/>
        <v>0.88888888888888884</v>
      </c>
      <c r="AD36" s="42"/>
    </row>
    <row r="37" spans="1:30" ht="12.75" x14ac:dyDescent="0.2">
      <c r="A37" t="s">
        <v>99</v>
      </c>
      <c r="B37" s="52">
        <v>10</v>
      </c>
      <c r="C37" s="52">
        <v>9</v>
      </c>
      <c r="D37" s="8">
        <f t="shared" si="6"/>
        <v>0.9</v>
      </c>
      <c r="E37" s="17">
        <v>45</v>
      </c>
      <c r="F37" s="52">
        <v>25</v>
      </c>
      <c r="G37" s="8">
        <f t="shared" si="4"/>
        <v>0.55555555555555558</v>
      </c>
      <c r="H37" s="19">
        <v>4.5370370370370372</v>
      </c>
      <c r="I37" s="19">
        <v>0.6160036766218896</v>
      </c>
      <c r="J37" s="19">
        <v>4.3148148148148149</v>
      </c>
      <c r="K37" s="19">
        <v>0.89590246142351837</v>
      </c>
      <c r="L37" s="19">
        <v>4.6481481481481479</v>
      </c>
      <c r="M37" s="19">
        <v>0.46346759959158923</v>
      </c>
      <c r="N37" s="19">
        <v>4.5185185185185182</v>
      </c>
      <c r="O37" s="19">
        <v>0.58899610092458055</v>
      </c>
      <c r="P37" s="19">
        <v>4.7962962962962958</v>
      </c>
      <c r="Q37" s="19">
        <v>0.33516753977167324</v>
      </c>
      <c r="R37" s="19">
        <v>4.4074074074074074</v>
      </c>
      <c r="S37" s="19">
        <v>0.82165851732604855</v>
      </c>
      <c r="T37" s="19">
        <v>4.5</v>
      </c>
      <c r="U37" s="19">
        <v>0.73171355096637725</v>
      </c>
      <c r="V37" s="19">
        <f t="shared" si="5"/>
        <v>4.5317460317460325</v>
      </c>
      <c r="W37" s="19">
        <v>4.5523809523809522</v>
      </c>
      <c r="X37" s="13">
        <v>0</v>
      </c>
      <c r="Y37" s="15">
        <f t="shared" si="7"/>
        <v>0</v>
      </c>
      <c r="Z37" s="13">
        <v>0</v>
      </c>
      <c r="AA37" s="8">
        <f t="shared" si="8"/>
        <v>0</v>
      </c>
      <c r="AB37" s="13">
        <v>9</v>
      </c>
      <c r="AC37" s="8">
        <f t="shared" si="9"/>
        <v>1</v>
      </c>
      <c r="AD37" s="42"/>
    </row>
    <row r="38" spans="1:30" ht="12.75" x14ac:dyDescent="0.2">
      <c r="A38" t="s">
        <v>100</v>
      </c>
      <c r="B38" s="52">
        <v>20</v>
      </c>
      <c r="C38" s="52">
        <v>19</v>
      </c>
      <c r="D38" s="8">
        <f t="shared" si="6"/>
        <v>0.95</v>
      </c>
      <c r="E38" s="17">
        <v>252</v>
      </c>
      <c r="F38" s="52">
        <v>214</v>
      </c>
      <c r="G38" s="8">
        <f t="shared" si="4"/>
        <v>0.84920634920634919</v>
      </c>
      <c r="H38" s="19">
        <v>3.5863420205525469</v>
      </c>
      <c r="I38" s="19">
        <v>1.1502641252203802</v>
      </c>
      <c r="J38" s="19">
        <v>3.5365570102412214</v>
      </c>
      <c r="K38" s="19">
        <v>1.0730472554714665</v>
      </c>
      <c r="L38" s="19">
        <v>3.6372142477405625</v>
      </c>
      <c r="M38" s="19">
        <v>1.0544305225013109</v>
      </c>
      <c r="N38" s="19">
        <v>4.0250372434582964</v>
      </c>
      <c r="O38" s="19">
        <v>0.97949472567608376</v>
      </c>
      <c r="P38" s="19">
        <v>3.9749861249861245</v>
      </c>
      <c r="Q38" s="19">
        <v>1.0955946911151941</v>
      </c>
      <c r="R38" s="19">
        <v>3.7897748450380022</v>
      </c>
      <c r="S38" s="19">
        <v>1.0205622523514564</v>
      </c>
      <c r="T38" s="19">
        <v>3.8722298169666591</v>
      </c>
      <c r="U38" s="19">
        <v>1.0220699545387166</v>
      </c>
      <c r="V38" s="19">
        <f t="shared" si="5"/>
        <v>3.7745916155690589</v>
      </c>
      <c r="W38" s="19">
        <v>4.1750411522805235</v>
      </c>
      <c r="X38" s="13">
        <v>0</v>
      </c>
      <c r="Y38" s="15">
        <f t="shared" si="7"/>
        <v>0</v>
      </c>
      <c r="Z38" s="13">
        <v>6</v>
      </c>
      <c r="AA38" s="8">
        <f t="shared" si="8"/>
        <v>0.31578947368421051</v>
      </c>
      <c r="AB38" s="13">
        <v>13</v>
      </c>
      <c r="AC38" s="8">
        <f t="shared" si="9"/>
        <v>0.68421052631578949</v>
      </c>
      <c r="AD38" s="42"/>
    </row>
    <row r="39" spans="1:30" ht="12.75" x14ac:dyDescent="0.2">
      <c r="A39" t="s">
        <v>101</v>
      </c>
      <c r="B39" s="52">
        <v>10</v>
      </c>
      <c r="C39" s="52">
        <v>9</v>
      </c>
      <c r="D39" s="8">
        <f t="shared" si="6"/>
        <v>0.9</v>
      </c>
      <c r="E39" s="17">
        <v>113</v>
      </c>
      <c r="F39" s="52">
        <v>51</v>
      </c>
      <c r="G39" s="8">
        <f t="shared" si="4"/>
        <v>0.45132743362831856</v>
      </c>
      <c r="H39" s="19">
        <v>4.4482363315696647</v>
      </c>
      <c r="I39" s="19">
        <v>0.80908785672761629</v>
      </c>
      <c r="J39" s="19">
        <v>3.8556437389770721</v>
      </c>
      <c r="K39" s="19">
        <v>1.2522160242105012</v>
      </c>
      <c r="L39" s="19">
        <v>4.1058201058201051</v>
      </c>
      <c r="M39" s="19">
        <v>1.2461199253518436</v>
      </c>
      <c r="N39" s="19">
        <v>4.4771604938271601</v>
      </c>
      <c r="O39" s="19">
        <v>0.84325972345516365</v>
      </c>
      <c r="P39" s="19">
        <v>4.7067019400352743</v>
      </c>
      <c r="Q39" s="19">
        <v>0.57659695007129175</v>
      </c>
      <c r="R39" s="19">
        <v>3.9481481481481486</v>
      </c>
      <c r="S39" s="19">
        <v>1.1390192288460956</v>
      </c>
      <c r="T39" s="19">
        <v>4.4588183421516758</v>
      </c>
      <c r="U39" s="19">
        <v>0.76223251130723013</v>
      </c>
      <c r="V39" s="19">
        <f t="shared" si="5"/>
        <v>4.2857898715041571</v>
      </c>
      <c r="W39" s="19">
        <v>4.8556077694235587</v>
      </c>
      <c r="X39" s="13">
        <v>0</v>
      </c>
      <c r="Y39" s="15">
        <f t="shared" si="7"/>
        <v>0</v>
      </c>
      <c r="Z39" s="13">
        <v>1</v>
      </c>
      <c r="AA39" s="8">
        <f t="shared" si="8"/>
        <v>0.1111111111111111</v>
      </c>
      <c r="AB39" s="13">
        <v>8</v>
      </c>
      <c r="AC39" s="8">
        <f t="shared" si="9"/>
        <v>0.88888888888888884</v>
      </c>
      <c r="AD39" s="42"/>
    </row>
    <row r="40" spans="1:30" ht="12.75" x14ac:dyDescent="0.2">
      <c r="A40" t="s">
        <v>102</v>
      </c>
      <c r="B40" s="52">
        <v>20</v>
      </c>
      <c r="C40" s="52">
        <v>20</v>
      </c>
      <c r="D40" s="8">
        <f t="shared" si="6"/>
        <v>1</v>
      </c>
      <c r="E40" s="17">
        <v>286</v>
      </c>
      <c r="F40" s="52">
        <v>208</v>
      </c>
      <c r="G40" s="8">
        <f t="shared" si="4"/>
        <v>0.72727272727272729</v>
      </c>
      <c r="H40" s="19">
        <v>4.1306439393939396</v>
      </c>
      <c r="I40" s="19">
        <v>1.0023650915012479</v>
      </c>
      <c r="J40" s="19">
        <v>3.9916666666666663</v>
      </c>
      <c r="K40" s="19">
        <v>1.0282496984995977</v>
      </c>
      <c r="L40" s="19">
        <v>4.2765277777777779</v>
      </c>
      <c r="M40" s="19">
        <v>0.83023764575982406</v>
      </c>
      <c r="N40" s="19">
        <v>4.2976424963924966</v>
      </c>
      <c r="O40" s="19">
        <v>0.82369720239568733</v>
      </c>
      <c r="P40" s="19">
        <v>4.1496013708513706</v>
      </c>
      <c r="Q40" s="19">
        <v>1.0564107503342361</v>
      </c>
      <c r="R40" s="19">
        <v>4.3715782828282839</v>
      </c>
      <c r="S40" s="19">
        <v>0.8323237094010707</v>
      </c>
      <c r="T40" s="19">
        <v>4.2438005050505048</v>
      </c>
      <c r="U40" s="19">
        <v>0.90571448132308741</v>
      </c>
      <c r="V40" s="19">
        <f t="shared" si="5"/>
        <v>4.2087801484230054</v>
      </c>
      <c r="W40" s="19">
        <v>4.210885469078554</v>
      </c>
      <c r="X40" s="13">
        <v>1</v>
      </c>
      <c r="Y40" s="15">
        <f t="shared" si="7"/>
        <v>0.05</v>
      </c>
      <c r="Z40" s="13">
        <v>1</v>
      </c>
      <c r="AA40" s="8">
        <f t="shared" si="8"/>
        <v>0.05</v>
      </c>
      <c r="AB40" s="13">
        <v>18</v>
      </c>
      <c r="AC40" s="8">
        <f t="shared" si="9"/>
        <v>0.9</v>
      </c>
      <c r="AD40" s="42"/>
    </row>
    <row r="41" spans="1:30" ht="12.75" x14ac:dyDescent="0.2">
      <c r="A41" t="s">
        <v>103</v>
      </c>
      <c r="B41" s="52">
        <v>25</v>
      </c>
      <c r="C41" s="52">
        <v>24</v>
      </c>
      <c r="D41" s="8">
        <f t="shared" si="6"/>
        <v>0.96</v>
      </c>
      <c r="E41" s="17">
        <v>480</v>
      </c>
      <c r="F41" s="52">
        <v>339</v>
      </c>
      <c r="G41" s="8">
        <f t="shared" si="4"/>
        <v>0.70625000000000004</v>
      </c>
      <c r="H41" s="19">
        <v>3.979091980359394</v>
      </c>
      <c r="I41" s="19">
        <v>0.93781259284939544</v>
      </c>
      <c r="J41" s="19">
        <v>3.9389212390421755</v>
      </c>
      <c r="K41" s="19">
        <v>0.9828066411238634</v>
      </c>
      <c r="L41" s="19">
        <v>4.020941334887735</v>
      </c>
      <c r="M41" s="19">
        <v>1.0183590582528079</v>
      </c>
      <c r="N41" s="19">
        <v>3.9874698726769164</v>
      </c>
      <c r="O41" s="19">
        <v>0.99323081500374799</v>
      </c>
      <c r="P41" s="19">
        <v>3.8367064259914496</v>
      </c>
      <c r="Q41" s="19">
        <v>1.3367489203931122</v>
      </c>
      <c r="R41" s="19">
        <v>4.0409115129509878</v>
      </c>
      <c r="S41" s="19">
        <v>0.97786558379303512</v>
      </c>
      <c r="T41" s="19">
        <v>3.9483991330450312</v>
      </c>
      <c r="U41" s="19">
        <v>0.9609389136642067</v>
      </c>
      <c r="V41" s="19">
        <f t="shared" si="5"/>
        <v>3.9646344998505265</v>
      </c>
      <c r="W41" s="19">
        <v>3.8929983281359308</v>
      </c>
      <c r="X41" s="13">
        <v>1</v>
      </c>
      <c r="Y41" s="15">
        <f t="shared" si="7"/>
        <v>4.1666666666666664E-2</v>
      </c>
      <c r="Z41" s="13">
        <v>0</v>
      </c>
      <c r="AA41" s="8">
        <f t="shared" si="8"/>
        <v>0</v>
      </c>
      <c r="AB41" s="13">
        <v>23</v>
      </c>
      <c r="AC41" s="8">
        <f t="shared" si="9"/>
        <v>0.95833333333333337</v>
      </c>
      <c r="AD41" s="42"/>
    </row>
    <row r="42" spans="1:30" ht="12.75" x14ac:dyDescent="0.2">
      <c r="A42" t="s">
        <v>104</v>
      </c>
      <c r="B42" s="52">
        <v>10</v>
      </c>
      <c r="C42" s="52">
        <v>7</v>
      </c>
      <c r="D42" s="8">
        <f t="shared" si="6"/>
        <v>0.7</v>
      </c>
      <c r="E42" s="17">
        <v>39</v>
      </c>
      <c r="F42" s="52">
        <v>17</v>
      </c>
      <c r="G42" s="8">
        <f t="shared" si="4"/>
        <v>0.4358974358974359</v>
      </c>
      <c r="H42" s="19">
        <v>4.4761904761904763</v>
      </c>
      <c r="I42" s="19">
        <v>0.50984487153604952</v>
      </c>
      <c r="J42" s="19">
        <v>3.833333333333333</v>
      </c>
      <c r="K42" s="19">
        <v>1.1804216023519232</v>
      </c>
      <c r="L42" s="19">
        <v>3.833333333333333</v>
      </c>
      <c r="M42" s="19">
        <v>1.0603264645544095</v>
      </c>
      <c r="N42" s="19">
        <v>4.2380952380952381</v>
      </c>
      <c r="O42" s="19">
        <v>1.0110127729626643</v>
      </c>
      <c r="P42" s="19">
        <v>4.5714285714285712</v>
      </c>
      <c r="Q42" s="19">
        <v>0.58188997586126512</v>
      </c>
      <c r="R42" s="19">
        <v>3.2380952380952381</v>
      </c>
      <c r="S42" s="19">
        <v>1.6063349077974303</v>
      </c>
      <c r="T42" s="19">
        <v>3.8809523809523809</v>
      </c>
      <c r="U42" s="19">
        <v>1.4864875592866154</v>
      </c>
      <c r="V42" s="19">
        <f t="shared" si="5"/>
        <v>4.0102040816326525</v>
      </c>
      <c r="W42" s="19">
        <v>4.2062111801242237</v>
      </c>
      <c r="X42" s="13">
        <v>0</v>
      </c>
      <c r="Y42" s="15">
        <f t="shared" si="7"/>
        <v>0</v>
      </c>
      <c r="Z42" s="13">
        <v>2</v>
      </c>
      <c r="AA42" s="8">
        <f t="shared" si="8"/>
        <v>0.2857142857142857</v>
      </c>
      <c r="AB42" s="13">
        <v>5</v>
      </c>
      <c r="AC42" s="8">
        <f t="shared" si="9"/>
        <v>0.7142857142857143</v>
      </c>
      <c r="AD42" s="42"/>
    </row>
    <row r="43" spans="1:30" ht="12.75" x14ac:dyDescent="0.2">
      <c r="A43" t="s">
        <v>105</v>
      </c>
      <c r="B43" s="52">
        <v>23</v>
      </c>
      <c r="C43" s="52">
        <v>22</v>
      </c>
      <c r="D43" s="8">
        <f t="shared" si="6"/>
        <v>0.95652173913043481</v>
      </c>
      <c r="E43" s="17">
        <v>240</v>
      </c>
      <c r="F43" s="52">
        <v>94</v>
      </c>
      <c r="G43" s="8">
        <f t="shared" si="4"/>
        <v>0.39166666666666666</v>
      </c>
      <c r="H43" s="19">
        <v>3.6412878787878786</v>
      </c>
      <c r="I43" s="19">
        <v>1.0970948365980946</v>
      </c>
      <c r="J43" s="19">
        <v>3.477380952380952</v>
      </c>
      <c r="K43" s="19">
        <v>1.0053797661410149</v>
      </c>
      <c r="L43" s="19">
        <v>3.5500541125541134</v>
      </c>
      <c r="M43" s="19">
        <v>1.1477535073200393</v>
      </c>
      <c r="N43" s="19">
        <v>3.9698051948051951</v>
      </c>
      <c r="O43" s="19">
        <v>0.94535108066370843</v>
      </c>
      <c r="P43" s="19">
        <v>4.2385281385281379</v>
      </c>
      <c r="Q43" s="19">
        <v>0.83707101018867947</v>
      </c>
      <c r="R43" s="19">
        <v>3.7859307359307355</v>
      </c>
      <c r="S43" s="19">
        <v>1.0374923108864056</v>
      </c>
      <c r="T43" s="19">
        <v>3.7766233766233768</v>
      </c>
      <c r="U43" s="19">
        <v>1.0417462754836591</v>
      </c>
      <c r="V43" s="19">
        <f t="shared" si="5"/>
        <v>3.7770871985157695</v>
      </c>
      <c r="W43" s="19">
        <v>3.8688593183716535</v>
      </c>
      <c r="X43" s="13">
        <v>0</v>
      </c>
      <c r="Y43" s="15">
        <f t="shared" si="7"/>
        <v>0</v>
      </c>
      <c r="Z43" s="13">
        <v>7</v>
      </c>
      <c r="AA43" s="8">
        <f t="shared" si="8"/>
        <v>0.31818181818181818</v>
      </c>
      <c r="AB43" s="13">
        <v>15</v>
      </c>
      <c r="AC43" s="8">
        <f t="shared" si="9"/>
        <v>0.68181818181818177</v>
      </c>
      <c r="AD43" s="42"/>
    </row>
    <row r="44" spans="1:30" ht="12.75" x14ac:dyDescent="0.2">
      <c r="A44" t="s">
        <v>106</v>
      </c>
      <c r="B44" s="52">
        <v>24</v>
      </c>
      <c r="C44" s="52">
        <v>21</v>
      </c>
      <c r="D44" s="8">
        <f t="shared" si="6"/>
        <v>0.875</v>
      </c>
      <c r="E44" s="17">
        <v>224</v>
      </c>
      <c r="F44" s="52">
        <v>124</v>
      </c>
      <c r="G44" s="8">
        <f t="shared" si="4"/>
        <v>0.5535714285714286</v>
      </c>
      <c r="H44" s="19">
        <v>3.6689342403628111</v>
      </c>
      <c r="I44" s="19">
        <v>1.0814389807768823</v>
      </c>
      <c r="J44" s="19">
        <v>3.3937847866419295</v>
      </c>
      <c r="K44" s="19">
        <v>1.2074815698906507</v>
      </c>
      <c r="L44" s="19">
        <v>3.6901360544217696</v>
      </c>
      <c r="M44" s="19">
        <v>0.85786305731334489</v>
      </c>
      <c r="N44" s="19">
        <v>3.6208616780045344</v>
      </c>
      <c r="O44" s="19">
        <v>1.0268982301317142</v>
      </c>
      <c r="P44" s="19">
        <v>4.0216141001855288</v>
      </c>
      <c r="Q44" s="19">
        <v>0.93285549320213101</v>
      </c>
      <c r="R44" s="19">
        <v>3.6167233560090701</v>
      </c>
      <c r="S44" s="19">
        <v>1.0037352182634696</v>
      </c>
      <c r="T44" s="19">
        <v>3.7699031127602547</v>
      </c>
      <c r="U44" s="19">
        <v>0.99569291365783286</v>
      </c>
      <c r="V44" s="19">
        <f t="shared" si="5"/>
        <v>3.6831367611979853</v>
      </c>
      <c r="W44" s="19">
        <v>4.4017070379553696</v>
      </c>
      <c r="X44" s="13">
        <v>2</v>
      </c>
      <c r="Y44" s="15">
        <f t="shared" si="7"/>
        <v>9.5238095238095233E-2</v>
      </c>
      <c r="Z44" s="13">
        <v>7</v>
      </c>
      <c r="AA44" s="8">
        <f t="shared" si="8"/>
        <v>0.33333333333333331</v>
      </c>
      <c r="AB44" s="13">
        <v>12</v>
      </c>
      <c r="AC44" s="8">
        <f t="shared" si="9"/>
        <v>0.5714285714285714</v>
      </c>
      <c r="AD44" s="42"/>
    </row>
    <row r="45" spans="1:30" ht="24.75" customHeight="1" x14ac:dyDescent="0.2">
      <c r="A45" s="26" t="s">
        <v>26</v>
      </c>
      <c r="B45" s="21"/>
      <c r="C45" s="22"/>
      <c r="D45" s="7"/>
      <c r="E45" s="23"/>
      <c r="F45" s="24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19"/>
      <c r="W45" s="19"/>
      <c r="X45" s="25"/>
      <c r="Y45" s="15"/>
      <c r="Z45" s="13"/>
      <c r="AA45" s="8"/>
      <c r="AB45" s="25"/>
      <c r="AC45" s="8"/>
      <c r="AD45" s="42"/>
    </row>
    <row r="46" spans="1:30" x14ac:dyDescent="0.2">
      <c r="A46" s="20" t="s">
        <v>27</v>
      </c>
      <c r="B46" s="21">
        <f>SUM(B14,B26,B39,B31,B42,B43,B44)</f>
        <v>107</v>
      </c>
      <c r="C46" s="21">
        <f>SUM(C14,C26,C39,C31,C42,C43,C44)</f>
        <v>95</v>
      </c>
      <c r="D46" s="7">
        <f>C46/B46</f>
        <v>0.88785046728971961</v>
      </c>
      <c r="E46" s="13">
        <f>SUM(E14,E26,E39,E31,E42,E43,E44)</f>
        <v>1095</v>
      </c>
      <c r="F46" s="13">
        <f>SUM(F14,F26,F39,F31,F42,F43,F44)</f>
        <v>528</v>
      </c>
      <c r="G46" s="8">
        <f>F46/E46</f>
        <v>0.48219178082191783</v>
      </c>
      <c r="H46" s="48">
        <v>3.8478028404344213</v>
      </c>
      <c r="I46" s="48">
        <v>0.99596900510598108</v>
      </c>
      <c r="J46" s="48">
        <v>3.6230262135525289</v>
      </c>
      <c r="K46" s="48">
        <v>1.1490422486483634</v>
      </c>
      <c r="L46" s="48">
        <v>3.7077520724889141</v>
      </c>
      <c r="M46" s="48">
        <v>1.0660308819380444</v>
      </c>
      <c r="N46" s="48">
        <v>3.9712698412698413</v>
      </c>
      <c r="O46" s="48">
        <v>1.0216708337662448</v>
      </c>
      <c r="P46" s="48">
        <v>4.1790902372481327</v>
      </c>
      <c r="Q46" s="48">
        <v>0.9262067959371294</v>
      </c>
      <c r="R46" s="48">
        <v>3.6641854636591478</v>
      </c>
      <c r="S46" s="48">
        <v>1.1331821023134825</v>
      </c>
      <c r="T46" s="48">
        <v>3.8263416700258794</v>
      </c>
      <c r="U46" s="48">
        <v>1.0773913914248789</v>
      </c>
      <c r="V46" s="19">
        <f t="shared" si="5"/>
        <v>3.8313526198112666</v>
      </c>
      <c r="W46" s="19">
        <v>4.0439868755583026</v>
      </c>
      <c r="X46" s="25">
        <f>SUM(X14,X26,X39,X31,X42,X43,X44)</f>
        <v>4</v>
      </c>
      <c r="Y46" s="15">
        <f>X46/C46</f>
        <v>4.2105263157894736E-2</v>
      </c>
      <c r="Z46" s="13">
        <f>SUM(Z14,Z26,Z39,Z31,Z42,Z43,Z44)</f>
        <v>23</v>
      </c>
      <c r="AA46" s="8">
        <f>Z46/C46</f>
        <v>0.24210526315789474</v>
      </c>
      <c r="AB46" s="25">
        <f>SUM(AB14,AB26,AB39,AB31,AB42,AB43,AB44)</f>
        <v>68</v>
      </c>
      <c r="AC46" s="8">
        <f>AB46/C46</f>
        <v>0.71578947368421053</v>
      </c>
      <c r="AD46" s="42"/>
    </row>
    <row r="47" spans="1:30" x14ac:dyDescent="0.2">
      <c r="A47" s="20" t="s">
        <v>28</v>
      </c>
      <c r="B47" s="21">
        <f>SUM(B9,B25,B30,B32)</f>
        <v>47</v>
      </c>
      <c r="C47" s="21">
        <f>SUM(C9,C25,C30,C32)</f>
        <v>24</v>
      </c>
      <c r="D47" s="7">
        <f>C47/B47</f>
        <v>0.51063829787234039</v>
      </c>
      <c r="E47" s="13">
        <f>SUM(E9,E25,E30,E32)</f>
        <v>234</v>
      </c>
      <c r="F47" s="13">
        <f>SUM(F9,F25,F30,F32)</f>
        <v>149</v>
      </c>
      <c r="G47" s="8">
        <f>F47/E47</f>
        <v>0.63675213675213671</v>
      </c>
      <c r="H47" s="48">
        <v>4.0763806216931222</v>
      </c>
      <c r="I47" s="48">
        <v>0.95725184386215834</v>
      </c>
      <c r="J47" s="48">
        <v>3.9625744047619045</v>
      </c>
      <c r="K47" s="48">
        <v>0.85770301692012618</v>
      </c>
      <c r="L47" s="48">
        <v>3.8122786935286936</v>
      </c>
      <c r="M47" s="48">
        <v>0.9503690186549768</v>
      </c>
      <c r="N47" s="48">
        <v>4.1182539682539678</v>
      </c>
      <c r="O47" s="48">
        <v>0.89483145668424324</v>
      </c>
      <c r="P47" s="48">
        <v>4.2855654761904765</v>
      </c>
      <c r="Q47" s="48">
        <v>0.83466475571336618</v>
      </c>
      <c r="R47" s="48">
        <v>3.9182787698412693</v>
      </c>
      <c r="S47" s="48">
        <v>1.0151366558413664</v>
      </c>
      <c r="T47" s="48">
        <v>4.0747106481481481</v>
      </c>
      <c r="U47" s="48">
        <v>0.94110499884811905</v>
      </c>
      <c r="V47" s="19">
        <f t="shared" si="5"/>
        <v>4.0354346546310831</v>
      </c>
      <c r="W47" s="19">
        <v>3.8830687830687833</v>
      </c>
      <c r="X47" s="25">
        <f>SUM(X9,X25,X30,X32)</f>
        <v>0</v>
      </c>
      <c r="Y47" s="15">
        <f>X47/C47</f>
        <v>0</v>
      </c>
      <c r="Z47" s="13">
        <f>SUM(Z9,Z25,Z30,Z32)</f>
        <v>5</v>
      </c>
      <c r="AA47" s="8">
        <f>Z47/C47</f>
        <v>0.20833333333333334</v>
      </c>
      <c r="AB47" s="25">
        <f>SUM(AB9,AB25,AB30,AB32)</f>
        <v>19</v>
      </c>
      <c r="AC47" s="8">
        <f>AB47/C47</f>
        <v>0.79166666666666663</v>
      </c>
      <c r="AD47" s="42"/>
    </row>
    <row r="48" spans="1:30" x14ac:dyDescent="0.2">
      <c r="A48" s="20" t="s">
        <v>29</v>
      </c>
      <c r="B48" s="21">
        <f>SUM(B12,B16,B27,B35,B6,B15)</f>
        <v>64</v>
      </c>
      <c r="C48" s="21">
        <f>SUM(C12,C16,C27,C35,C6,C15)</f>
        <v>42</v>
      </c>
      <c r="D48" s="7">
        <f>C48/B48</f>
        <v>0.65625</v>
      </c>
      <c r="E48" s="13">
        <f>SUM(E12,E16,E27,E35,E6,E15)</f>
        <v>952</v>
      </c>
      <c r="F48" s="13">
        <f>SUM(F12,F16,F27,F35,F6,F15)</f>
        <v>286</v>
      </c>
      <c r="G48" s="8">
        <f>F48/E48</f>
        <v>0.30042016806722688</v>
      </c>
      <c r="H48" s="48">
        <v>4.110832817975675</v>
      </c>
      <c r="I48" s="48">
        <v>0.88390356331595532</v>
      </c>
      <c r="J48" s="48">
        <v>3.9043264275407137</v>
      </c>
      <c r="K48" s="48">
        <v>1.002822614559683</v>
      </c>
      <c r="L48" s="48">
        <v>3.911072459286745</v>
      </c>
      <c r="M48" s="48">
        <v>1.0481611449220061</v>
      </c>
      <c r="N48" s="48">
        <v>4.1741831581117292</v>
      </c>
      <c r="O48" s="48">
        <v>0.93678686508860287</v>
      </c>
      <c r="P48" s="48">
        <v>4.0854514533085968</v>
      </c>
      <c r="Q48" s="48">
        <v>1.0602595183183534</v>
      </c>
      <c r="R48" s="48">
        <v>3.9873703016560151</v>
      </c>
      <c r="S48" s="48">
        <v>1.1372510673937668</v>
      </c>
      <c r="T48" s="48">
        <v>4.0278645296502438</v>
      </c>
      <c r="U48" s="48">
        <v>1.1010125072283821</v>
      </c>
      <c r="V48" s="19">
        <f t="shared" si="5"/>
        <v>4.0287287353613879</v>
      </c>
      <c r="W48" s="19">
        <v>4.231041228085437</v>
      </c>
      <c r="X48" s="25">
        <f>SUM(X12,X16,X27,X35,X6,X15)</f>
        <v>0</v>
      </c>
      <c r="Y48" s="15">
        <f>X48/C48</f>
        <v>0</v>
      </c>
      <c r="Z48" s="13">
        <f>SUM(Z12,Z16,Z27,Z35,Z6,Z15)</f>
        <v>4</v>
      </c>
      <c r="AA48" s="8">
        <f>Z48/C48</f>
        <v>9.5238095238095233E-2</v>
      </c>
      <c r="AB48" s="25">
        <f>SUM(AB12,AB16,AB27,AB35,AB6,AB15)</f>
        <v>38</v>
      </c>
      <c r="AC48" s="8">
        <f>AB48/C48</f>
        <v>0.90476190476190477</v>
      </c>
      <c r="AD48" s="42"/>
    </row>
    <row r="49" spans="1:30" x14ac:dyDescent="0.2">
      <c r="A49" s="20" t="s">
        <v>30</v>
      </c>
      <c r="B49" s="21">
        <f>SUM(B4,B5,B8,B13,B23,B37,B38,B40,B41)</f>
        <v>159</v>
      </c>
      <c r="C49" s="21">
        <f>SUM(C4,C5,C8,C13,C23,C37,C38,C40,C41)</f>
        <v>150</v>
      </c>
      <c r="D49" s="7">
        <f>C49/B49</f>
        <v>0.94339622641509435</v>
      </c>
      <c r="E49" s="13">
        <f>SUM(E4,E5,E8,E13,E23,E37,E38,E40,E41)</f>
        <v>2666</v>
      </c>
      <c r="F49" s="13">
        <f>SUM(F4,F5,F8,F13,F23,F37,F38,F40,F41)</f>
        <v>1566</v>
      </c>
      <c r="G49" s="8">
        <f>F49/E49</f>
        <v>0.58739684921230306</v>
      </c>
      <c r="H49" s="48">
        <v>3.9022347222207348</v>
      </c>
      <c r="I49" s="48">
        <v>1.0045854456445644</v>
      </c>
      <c r="J49" s="48">
        <v>3.7476843474324095</v>
      </c>
      <c r="K49" s="48">
        <v>1.1182812101940576</v>
      </c>
      <c r="L49" s="48">
        <v>3.9768523567913756</v>
      </c>
      <c r="M49" s="48">
        <v>1.0386941206558313</v>
      </c>
      <c r="N49" s="48">
        <v>3.9162097413027883</v>
      </c>
      <c r="O49" s="48">
        <v>1.0382018036763172</v>
      </c>
      <c r="P49" s="48">
        <v>3.989230668883152</v>
      </c>
      <c r="Q49" s="48">
        <v>1.0912786538093597</v>
      </c>
      <c r="R49" s="48">
        <v>3.9821502221627116</v>
      </c>
      <c r="S49" s="48">
        <v>1.0428167691594057</v>
      </c>
      <c r="T49" s="48">
        <v>3.9620866005942723</v>
      </c>
      <c r="U49" s="48">
        <v>1.0145304434479263</v>
      </c>
      <c r="V49" s="19">
        <f t="shared" si="5"/>
        <v>3.9252069513410635</v>
      </c>
      <c r="W49" s="19">
        <v>3.766611854586067</v>
      </c>
      <c r="X49" s="25">
        <f>SUM(X4,X5,X8,X13,X23,X37,X38,X40,X41)</f>
        <v>5</v>
      </c>
      <c r="Y49" s="15">
        <f>X49/C49</f>
        <v>3.3333333333333333E-2</v>
      </c>
      <c r="Z49" s="25">
        <f>SUM(Z4,Z5,Z8,Z13,Z23,Z37,Z38,Z40,Z41)</f>
        <v>29</v>
      </c>
      <c r="AA49" s="8">
        <f>Z49/C49</f>
        <v>0.19333333333333333</v>
      </c>
      <c r="AB49" s="25">
        <f>SUM(AB4,AB5,AB8,AB13,AB23,AB37,AB38,AB40,AB41)</f>
        <v>116</v>
      </c>
      <c r="AC49" s="8">
        <f>AB49/C49</f>
        <v>0.77333333333333332</v>
      </c>
      <c r="AD49" s="42"/>
    </row>
    <row r="50" spans="1:30" x14ac:dyDescent="0.2">
      <c r="A50" s="20" t="s">
        <v>31</v>
      </c>
      <c r="B50" s="21">
        <f>SUM(B3,B7,B10,B11,B17,B18,B19,B20,B21,B22,B24,B28,B29,B33,B34,B36)</f>
        <v>243</v>
      </c>
      <c r="C50" s="21">
        <f>SUM(C3,C7,C10,C11,C17,C18,C19,C20,C21,C22,C24,C28,C29,C33,C34,C36)</f>
        <v>179</v>
      </c>
      <c r="D50" s="7">
        <f>C50/B50</f>
        <v>0.73662551440329216</v>
      </c>
      <c r="E50" s="13">
        <f>SUM(E3,E7,E10,E11,E17,E18,E19,E20,E21,E22,E24,E28,E29,E33,E34,E36)</f>
        <v>3190</v>
      </c>
      <c r="F50" s="13">
        <f>SUM(F3,F7,F10,F11,F17,F18,F19,F20,F21,F22,F24,F28,F29,F33,F34,F36)</f>
        <v>1814</v>
      </c>
      <c r="G50" s="8">
        <f>F50/E50</f>
        <v>0.5686520376175549</v>
      </c>
      <c r="H50" s="48">
        <v>3.8901929896468164</v>
      </c>
      <c r="I50" s="48">
        <v>0.86220149849313754</v>
      </c>
      <c r="J50" s="48">
        <v>3.790988944762709</v>
      </c>
      <c r="K50" s="48">
        <v>0.98314286669365247</v>
      </c>
      <c r="L50" s="48">
        <v>3.8409787189266811</v>
      </c>
      <c r="M50" s="48">
        <v>0.89930824885417693</v>
      </c>
      <c r="N50" s="48">
        <v>3.9960597662472765</v>
      </c>
      <c r="O50" s="48">
        <v>0.84183153718921278</v>
      </c>
      <c r="P50" s="48">
        <v>4.0717156825367224</v>
      </c>
      <c r="Q50" s="48">
        <v>0.95957786244949583</v>
      </c>
      <c r="R50" s="48">
        <v>3.9417118802885183</v>
      </c>
      <c r="S50" s="48">
        <v>0.86715289110352101</v>
      </c>
      <c r="T50" s="48">
        <v>3.9510727545138216</v>
      </c>
      <c r="U50" s="48">
        <v>0.85152274008992535</v>
      </c>
      <c r="V50" s="19">
        <f t="shared" si="5"/>
        <v>3.9261029624175063</v>
      </c>
      <c r="W50" s="19">
        <v>3.7312335321340582</v>
      </c>
      <c r="X50" s="25">
        <f>SUM(X3,X7,X10,X11,X17,X18,X19,X20,X21,X22,X24,X28,X29,X33,X34,X36)</f>
        <v>16</v>
      </c>
      <c r="Y50" s="15">
        <f>X50/C50</f>
        <v>8.9385474860335198E-2</v>
      </c>
      <c r="Z50" s="13">
        <f>SUM(Z3,Z7,Z10,Z11,Z17,Z18,Z19,Z20,Z21,Z22,Z24,Z28,Z29,Z33,Z34,Z36)</f>
        <v>23</v>
      </c>
      <c r="AA50" s="8">
        <f>Z50/C50</f>
        <v>0.12849162011173185</v>
      </c>
      <c r="AB50" s="25">
        <f>SUM(AB3,AB7,AB10,AB11,AB17,AB18,AB19,AB20,AB21,AB22,AB24,AB28,AB29,AB33,AB34,AB36)</f>
        <v>140</v>
      </c>
      <c r="AC50" s="8">
        <f>AB50/C50</f>
        <v>0.78212290502793291</v>
      </c>
      <c r="AD50" s="42"/>
    </row>
    <row r="51" spans="1:30" x14ac:dyDescent="0.2">
      <c r="A51" s="20"/>
      <c r="B51" s="21"/>
      <c r="D51" s="7"/>
      <c r="E51" s="23"/>
      <c r="F51" s="24"/>
      <c r="G51" s="8"/>
      <c r="V51" s="19"/>
      <c r="W51" s="19"/>
      <c r="X51" s="25"/>
      <c r="Y51" s="15"/>
      <c r="Z51" s="13"/>
      <c r="AA51" s="8"/>
      <c r="AB51" s="25"/>
      <c r="AC51" s="8"/>
      <c r="AD51" s="42"/>
    </row>
    <row r="52" spans="1:30" s="12" customFormat="1" ht="24" customHeight="1" x14ac:dyDescent="0.2">
      <c r="A52" s="27" t="s">
        <v>24</v>
      </c>
      <c r="B52" s="10">
        <f>SUM(B3:B44)</f>
        <v>620</v>
      </c>
      <c r="C52" s="10">
        <f>SUM(C3:C44)</f>
        <v>490</v>
      </c>
      <c r="D52" s="35">
        <f>C52/B52</f>
        <v>0.79032258064516125</v>
      </c>
      <c r="E52" s="10">
        <f>SUM(E3:E44)</f>
        <v>8137</v>
      </c>
      <c r="F52" s="10">
        <f>SUM(F3:F44)</f>
        <v>4343</v>
      </c>
      <c r="G52" s="36">
        <f>F52/E52</f>
        <v>0.53373479169226989</v>
      </c>
      <c r="H52" s="37">
        <v>3.9136921155036242</v>
      </c>
      <c r="I52" s="37">
        <v>0.9382386417836458</v>
      </c>
      <c r="J52" s="37">
        <v>3.7632870595630026</v>
      </c>
      <c r="K52" s="37">
        <v>1.0522187561356264</v>
      </c>
      <c r="L52" s="37">
        <v>3.8613453531178785</v>
      </c>
      <c r="M52" s="37">
        <v>0.98940454413065937</v>
      </c>
      <c r="N52" s="37">
        <v>3.9880624125573561</v>
      </c>
      <c r="O52" s="37">
        <v>0.94754662900051678</v>
      </c>
      <c r="P52" s="37">
        <v>4.0789343112503094</v>
      </c>
      <c r="Q52" s="37">
        <v>0.99594727183632614</v>
      </c>
      <c r="R52" s="37">
        <v>3.9030506573253323</v>
      </c>
      <c r="S52" s="37">
        <v>1.0020932071867181</v>
      </c>
      <c r="T52" s="37">
        <v>3.9428996685723274</v>
      </c>
      <c r="U52" s="37">
        <v>0.97098645807060324</v>
      </c>
      <c r="V52" s="37">
        <f t="shared" si="5"/>
        <v>3.9216102254128331</v>
      </c>
      <c r="W52" s="37">
        <v>3.6944429570225674</v>
      </c>
      <c r="X52" s="14">
        <f>SUM(X3:X44)</f>
        <v>25</v>
      </c>
      <c r="Y52" s="16">
        <f>X52/C52</f>
        <v>5.1020408163265307E-2</v>
      </c>
      <c r="Z52" s="10">
        <f>SUM(Z3:Z44)</f>
        <v>84</v>
      </c>
      <c r="AA52" s="11">
        <f>Z52/C52</f>
        <v>0.17142857142857143</v>
      </c>
      <c r="AB52" s="10">
        <f>SUM(AB3:AB44)</f>
        <v>381</v>
      </c>
      <c r="AC52" s="11">
        <f>AB52/C52</f>
        <v>0.77755102040816326</v>
      </c>
      <c r="AD52" s="42"/>
    </row>
    <row r="53" spans="1:30" x14ac:dyDescent="0.2">
      <c r="D53" s="18"/>
      <c r="G53" s="11"/>
      <c r="I53" s="41"/>
      <c r="K53" s="41"/>
      <c r="M53" s="41"/>
      <c r="O53" s="41"/>
      <c r="Q53" s="41"/>
      <c r="S53" s="41"/>
      <c r="T53" s="41"/>
      <c r="U53" s="41"/>
      <c r="V53" s="41"/>
      <c r="W53" s="41"/>
      <c r="AD53" s="42"/>
    </row>
    <row r="54" spans="1:30" x14ac:dyDescent="0.2">
      <c r="J54" s="41"/>
      <c r="L54" s="41"/>
      <c r="N54" s="41"/>
      <c r="P54" s="41"/>
      <c r="R54" s="41"/>
    </row>
    <row r="56" spans="1:30" ht="12.75" x14ac:dyDescent="0.2">
      <c r="C56" s="52"/>
      <c r="D56" s="50"/>
    </row>
    <row r="57" spans="1:30" ht="12.75" x14ac:dyDescent="0.2">
      <c r="C57" s="52"/>
    </row>
    <row r="58" spans="1:30" ht="12.75" x14ac:dyDescent="0.2">
      <c r="C58" s="52"/>
    </row>
    <row r="59" spans="1:30" ht="12.75" x14ac:dyDescent="0.2">
      <c r="C59" s="52"/>
      <c r="D59" s="50"/>
    </row>
    <row r="60" spans="1:30" ht="12.75" x14ac:dyDescent="0.2">
      <c r="C60" s="52"/>
    </row>
    <row r="61" spans="1:30" ht="12.75" x14ac:dyDescent="0.2">
      <c r="C61" s="52"/>
    </row>
    <row r="62" spans="1:30" ht="12.75" x14ac:dyDescent="0.2">
      <c r="C62" s="52"/>
    </row>
    <row r="63" spans="1:30" ht="12.75" x14ac:dyDescent="0.2">
      <c r="C63" s="52"/>
    </row>
    <row r="64" spans="1:30" ht="12.75" x14ac:dyDescent="0.2">
      <c r="C64" s="52"/>
    </row>
    <row r="65" spans="3:4" ht="12.75" x14ac:dyDescent="0.2">
      <c r="C65" s="52"/>
    </row>
    <row r="66" spans="3:4" ht="12.75" x14ac:dyDescent="0.2">
      <c r="C66" s="52"/>
    </row>
    <row r="67" spans="3:4" ht="12.75" x14ac:dyDescent="0.2">
      <c r="C67" s="52"/>
    </row>
    <row r="68" spans="3:4" ht="12.75" x14ac:dyDescent="0.2">
      <c r="C68" s="52"/>
    </row>
    <row r="69" spans="3:4" ht="12.75" x14ac:dyDescent="0.2">
      <c r="C69" s="52"/>
    </row>
    <row r="70" spans="3:4" ht="12.75" x14ac:dyDescent="0.2">
      <c r="C70" s="52"/>
    </row>
    <row r="71" spans="3:4" ht="12.75" x14ac:dyDescent="0.2">
      <c r="C71" s="52"/>
    </row>
    <row r="72" spans="3:4" ht="12.75" x14ac:dyDescent="0.2">
      <c r="C72" s="52"/>
    </row>
    <row r="73" spans="3:4" ht="12.75" x14ac:dyDescent="0.2">
      <c r="C73" s="52"/>
    </row>
    <row r="74" spans="3:4" ht="12.75" x14ac:dyDescent="0.2">
      <c r="C74" s="52"/>
    </row>
    <row r="75" spans="3:4" ht="12.75" x14ac:dyDescent="0.2">
      <c r="C75" s="52"/>
    </row>
    <row r="76" spans="3:4" ht="12.75" x14ac:dyDescent="0.2">
      <c r="C76" s="52"/>
    </row>
    <row r="77" spans="3:4" ht="12.75" x14ac:dyDescent="0.2">
      <c r="C77" s="52"/>
    </row>
    <row r="78" spans="3:4" ht="12.75" x14ac:dyDescent="0.2">
      <c r="C78" s="52"/>
      <c r="D78" s="50"/>
    </row>
  </sheetData>
  <mergeCells count="4">
    <mergeCell ref="X1:AC1"/>
    <mergeCell ref="X2:Y2"/>
    <mergeCell ref="Z2:AA2"/>
    <mergeCell ref="AB2:AC2"/>
  </mergeCells>
  <pageMargins left="0.47244094488188981" right="0.27559055118110237" top="0.51181102362204722" bottom="0.43307086614173229" header="0" footer="0"/>
  <pageSetup paperSize="9" scale="46" orientation="landscape" r:id="rId1"/>
  <headerFooter alignWithMargins="0">
    <oddHeader>&amp;C&amp;"Arial,Negrita"&amp;12RESULTADOS FINALES POSTGRADO 2018-2019
ENCUESTA DE ASIGNATURA</oddHeader>
  </headerFooter>
  <ignoredErrors>
    <ignoredError sqref="D52 AA46:AA48 D46:D50 AA52 AC52 AA49:AA50" formula="1"/>
    <ignoredError sqref="Y52 Y45:Y50 Y3" formula="1" unlockedFormula="1"/>
    <ignoredError sqref="Y4:Y5 Y20:Y21 Y22:Y29 Y31:Y4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5"/>
  <sheetViews>
    <sheetView workbookViewId="0">
      <pane xSplit="1" topLeftCell="B1" activePane="topRight" state="frozen"/>
      <selection pane="topRight" activeCell="U57" sqref="U57"/>
    </sheetView>
  </sheetViews>
  <sheetFormatPr baseColWidth="10" defaultRowHeight="12" x14ac:dyDescent="0.2"/>
  <cols>
    <col min="1" max="1" width="31.140625" style="9" customWidth="1"/>
    <col min="2" max="2" width="11.42578125" style="13" customWidth="1"/>
    <col min="3" max="3" width="10.140625" style="13" customWidth="1"/>
    <col min="4" max="4" width="11.42578125" style="13" customWidth="1"/>
    <col min="5" max="5" width="13.28515625" style="13" customWidth="1"/>
    <col min="6" max="11" width="7.85546875" style="9" customWidth="1"/>
    <col min="12" max="13" width="7.140625" style="9" customWidth="1"/>
    <col min="14" max="17" width="7.42578125" style="9" customWidth="1"/>
    <col min="18" max="19" width="11.7109375" style="9" customWidth="1"/>
    <col min="20" max="20" width="5.28515625" style="13" customWidth="1"/>
    <col min="21" max="21" width="8.28515625" style="9" customWidth="1"/>
    <col min="22" max="22" width="4.5703125" style="9" customWidth="1"/>
    <col min="23" max="23" width="8.5703125" style="9" customWidth="1"/>
    <col min="24" max="24" width="5.28515625" style="9" customWidth="1"/>
    <col min="25" max="25" width="9.28515625" style="9" customWidth="1"/>
    <col min="26" max="27" width="11.42578125" style="9"/>
    <col min="28" max="28" width="25.5703125" style="9" customWidth="1"/>
    <col min="29" max="16384" width="11.42578125" style="9"/>
  </cols>
  <sheetData>
    <row r="1" spans="1:28" s="12" customFormat="1" ht="12.75" customHeight="1" x14ac:dyDescent="0.2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7" t="s">
        <v>25</v>
      </c>
      <c r="U1" s="87"/>
      <c r="V1" s="87"/>
      <c r="W1" s="87"/>
      <c r="X1" s="87"/>
      <c r="Y1" s="87"/>
    </row>
    <row r="2" spans="1:28" s="12" customFormat="1" ht="36" x14ac:dyDescent="0.2">
      <c r="A2" s="29" t="s">
        <v>6</v>
      </c>
      <c r="B2" s="29" t="s">
        <v>7</v>
      </c>
      <c r="C2" s="30" t="s">
        <v>8</v>
      </c>
      <c r="D2" s="31" t="s">
        <v>9</v>
      </c>
      <c r="E2" s="32" t="s">
        <v>56</v>
      </c>
      <c r="F2" s="32" t="s">
        <v>12</v>
      </c>
      <c r="G2" s="32" t="s">
        <v>35</v>
      </c>
      <c r="H2" s="32" t="s">
        <v>13</v>
      </c>
      <c r="I2" s="32" t="s">
        <v>36</v>
      </c>
      <c r="J2" s="32" t="s">
        <v>14</v>
      </c>
      <c r="K2" s="32" t="s">
        <v>37</v>
      </c>
      <c r="L2" s="32" t="s">
        <v>15</v>
      </c>
      <c r="M2" s="32" t="s">
        <v>38</v>
      </c>
      <c r="N2" s="32" t="s">
        <v>16</v>
      </c>
      <c r="O2" s="32" t="s">
        <v>39</v>
      </c>
      <c r="P2" s="32" t="s">
        <v>17</v>
      </c>
      <c r="Q2" s="32" t="s">
        <v>40</v>
      </c>
      <c r="R2" s="33" t="s">
        <v>109</v>
      </c>
      <c r="S2" s="33" t="s">
        <v>61</v>
      </c>
      <c r="T2" s="88" t="s">
        <v>18</v>
      </c>
      <c r="U2" s="89"/>
      <c r="V2" s="88" t="s">
        <v>19</v>
      </c>
      <c r="W2" s="89"/>
      <c r="X2" s="88" t="s">
        <v>20</v>
      </c>
      <c r="Y2" s="89"/>
    </row>
    <row r="3" spans="1:28" ht="12.75" x14ac:dyDescent="0.2">
      <c r="A3" t="s">
        <v>66</v>
      </c>
      <c r="B3" s="43">
        <v>16</v>
      </c>
      <c r="C3" s="13">
        <v>13</v>
      </c>
      <c r="D3" s="7">
        <f>C3/B3</f>
        <v>0.8125</v>
      </c>
      <c r="E3" s="8">
        <v>1</v>
      </c>
      <c r="F3" s="19">
        <v>4.1611111111111114</v>
      </c>
      <c r="G3" s="19">
        <v>0.62364862658497344</v>
      </c>
      <c r="H3" s="19">
        <v>4.3093711843711846</v>
      </c>
      <c r="I3" s="19">
        <v>0.76432190875464168</v>
      </c>
      <c r="J3" s="19">
        <v>4.4414529914529917</v>
      </c>
      <c r="K3" s="19">
        <v>0.59203051660903638</v>
      </c>
      <c r="L3" s="19">
        <v>4.5299145299145298</v>
      </c>
      <c r="M3" s="19">
        <v>0.57302301558430235</v>
      </c>
      <c r="N3" s="19">
        <v>4.3931623931623927</v>
      </c>
      <c r="O3" s="19">
        <v>0.66874749345031459</v>
      </c>
      <c r="P3" s="19">
        <v>4.2880341880341879</v>
      </c>
      <c r="Q3" s="19">
        <v>0.55617841919603461</v>
      </c>
      <c r="R3" s="19">
        <v>4.353841066341066</v>
      </c>
      <c r="S3" s="19">
        <v>3.1642167011732227</v>
      </c>
      <c r="T3" s="13">
        <v>0</v>
      </c>
      <c r="U3" s="15">
        <f t="shared" ref="U3:U26" si="0">T3/C3</f>
        <v>0</v>
      </c>
      <c r="V3" s="13">
        <v>2</v>
      </c>
      <c r="W3" s="8">
        <f t="shared" ref="W3:W26" si="1">V3/C3</f>
        <v>0.15384615384615385</v>
      </c>
      <c r="X3" s="13">
        <v>11</v>
      </c>
      <c r="Y3" s="8">
        <f t="shared" ref="Y3:Y26" si="2">X3/C3</f>
        <v>0.84615384615384615</v>
      </c>
      <c r="AA3" s="49"/>
      <c r="AB3" s="49"/>
    </row>
    <row r="4" spans="1:28" ht="12.75" x14ac:dyDescent="0.2">
      <c r="A4" t="s">
        <v>67</v>
      </c>
      <c r="B4" s="43">
        <v>5</v>
      </c>
      <c r="C4" s="13">
        <v>4</v>
      </c>
      <c r="D4" s="7">
        <f t="shared" ref="D4:D41" si="3">C4/B4</f>
        <v>0.8</v>
      </c>
      <c r="E4" s="8">
        <v>0.82352941176470584</v>
      </c>
      <c r="F4" s="19">
        <v>3.9426129426129428</v>
      </c>
      <c r="G4" s="19">
        <v>1.3003654744757316</v>
      </c>
      <c r="H4" s="19">
        <v>4.4354395604395602</v>
      </c>
      <c r="I4" s="19">
        <v>0.78801296404424381</v>
      </c>
      <c r="J4" s="19">
        <v>4.0699855699855698</v>
      </c>
      <c r="K4" s="19">
        <v>1.115070551938778</v>
      </c>
      <c r="L4" s="19">
        <v>4.53125</v>
      </c>
      <c r="M4" s="19">
        <v>0.98191630108601125</v>
      </c>
      <c r="N4" s="19">
        <v>4.3020833333333339</v>
      </c>
      <c r="O4" s="19">
        <v>1.1763638463028803</v>
      </c>
      <c r="P4" s="19">
        <v>4.1366758241758239</v>
      </c>
      <c r="Q4" s="19">
        <v>1.216525588724148</v>
      </c>
      <c r="R4" s="19">
        <v>4.2363412050912048</v>
      </c>
      <c r="S4" s="19">
        <v>4.2241379310344831</v>
      </c>
      <c r="T4" s="13">
        <v>0</v>
      </c>
      <c r="U4" s="15">
        <f t="shared" si="0"/>
        <v>0</v>
      </c>
      <c r="V4" s="13">
        <v>1</v>
      </c>
      <c r="W4" s="8">
        <f t="shared" si="1"/>
        <v>0.25</v>
      </c>
      <c r="X4" s="13">
        <v>3</v>
      </c>
      <c r="Y4" s="8">
        <f t="shared" si="2"/>
        <v>0.75</v>
      </c>
      <c r="AA4" s="49"/>
      <c r="AB4" s="49"/>
    </row>
    <row r="5" spans="1:28" ht="12.75" x14ac:dyDescent="0.2">
      <c r="A5" t="s">
        <v>68</v>
      </c>
      <c r="B5" s="43">
        <v>1</v>
      </c>
      <c r="C5" s="13">
        <v>1</v>
      </c>
      <c r="D5" s="7">
        <f t="shared" si="3"/>
        <v>1</v>
      </c>
      <c r="E5" s="8">
        <v>1</v>
      </c>
      <c r="F5" s="19">
        <v>3.8333333333333335</v>
      </c>
      <c r="G5" s="19">
        <v>1.4719601443879742</v>
      </c>
      <c r="H5" s="19">
        <v>3.6</v>
      </c>
      <c r="I5" s="19">
        <v>2.0736441353327724</v>
      </c>
      <c r="J5" s="19">
        <v>2.8</v>
      </c>
      <c r="K5" s="19">
        <v>1.9235384061671343</v>
      </c>
      <c r="L5" s="19">
        <v>5</v>
      </c>
      <c r="M5" s="19">
        <v>0</v>
      </c>
      <c r="N5" s="19">
        <v>3.6666666666666665</v>
      </c>
      <c r="O5" s="19">
        <v>1.8618986725025253</v>
      </c>
      <c r="P5" s="19">
        <v>3.6666666666666665</v>
      </c>
      <c r="Q5" s="19">
        <v>1.8618986725025253</v>
      </c>
      <c r="R5" s="19">
        <v>3.7611111111111115</v>
      </c>
      <c r="S5" s="19">
        <v>2.8666666666666671</v>
      </c>
      <c r="T5" s="13">
        <v>0</v>
      </c>
      <c r="U5" s="15">
        <f t="shared" si="0"/>
        <v>0</v>
      </c>
      <c r="V5" s="13">
        <v>0</v>
      </c>
      <c r="W5" s="8">
        <f t="shared" si="1"/>
        <v>0</v>
      </c>
      <c r="X5" s="13">
        <v>1</v>
      </c>
      <c r="Y5" s="8">
        <f t="shared" si="2"/>
        <v>1</v>
      </c>
      <c r="AA5" s="49"/>
    </row>
    <row r="6" spans="1:28" ht="12.75" x14ac:dyDescent="0.2">
      <c r="A6" t="s">
        <v>69</v>
      </c>
      <c r="B6" s="43">
        <v>9</v>
      </c>
      <c r="C6" s="13">
        <v>7</v>
      </c>
      <c r="D6" s="7">
        <f t="shared" si="3"/>
        <v>0.77777777777777779</v>
      </c>
      <c r="E6" s="13">
        <v>6.25E-2</v>
      </c>
      <c r="F6" s="19">
        <v>4.4435941043083904</v>
      </c>
      <c r="G6" s="19">
        <v>0.65078242440242584</v>
      </c>
      <c r="H6" s="19">
        <v>4.4464285714285712</v>
      </c>
      <c r="I6" s="19">
        <v>0.69064870715534921</v>
      </c>
      <c r="J6" s="19">
        <v>4.6230158730158735</v>
      </c>
      <c r="K6" s="19">
        <v>0.55457955095138989</v>
      </c>
      <c r="L6" s="19">
        <v>4.7865646258503398</v>
      </c>
      <c r="M6" s="19">
        <v>0.39888407231395567</v>
      </c>
      <c r="N6" s="19">
        <v>3.9781746031746033</v>
      </c>
      <c r="O6" s="19">
        <v>1.1724706257571342</v>
      </c>
      <c r="P6" s="19">
        <v>4.5496031746031749</v>
      </c>
      <c r="Q6" s="19">
        <v>0.53146662295067337</v>
      </c>
      <c r="R6" s="19">
        <v>4.4712301587301591</v>
      </c>
      <c r="S6" s="19">
        <v>4.82</v>
      </c>
      <c r="T6" s="13">
        <v>0</v>
      </c>
      <c r="U6" s="15">
        <f t="shared" si="0"/>
        <v>0</v>
      </c>
      <c r="V6" s="13">
        <v>0</v>
      </c>
      <c r="W6" s="8">
        <f t="shared" si="1"/>
        <v>0</v>
      </c>
      <c r="X6" s="13">
        <v>7</v>
      </c>
      <c r="Y6" s="8">
        <f t="shared" si="2"/>
        <v>1</v>
      </c>
      <c r="AA6" s="49"/>
    </row>
    <row r="7" spans="1:28" ht="12.75" x14ac:dyDescent="0.2">
      <c r="A7" t="s">
        <v>70</v>
      </c>
      <c r="B7" s="43">
        <v>61</v>
      </c>
      <c r="C7" s="13">
        <v>50</v>
      </c>
      <c r="D7" s="7">
        <f t="shared" si="3"/>
        <v>0.81967213114754101</v>
      </c>
      <c r="E7" s="8">
        <v>0.97762863534675615</v>
      </c>
      <c r="F7" s="19">
        <v>3.5014458041958032</v>
      </c>
      <c r="G7" s="19">
        <v>0.98112650345161179</v>
      </c>
      <c r="H7" s="19">
        <v>3.4254436674436675</v>
      </c>
      <c r="I7" s="19">
        <v>0.96610209142896364</v>
      </c>
      <c r="J7" s="19">
        <v>3.6813230658230665</v>
      </c>
      <c r="K7" s="19">
        <v>1.0673015721573704</v>
      </c>
      <c r="L7" s="19">
        <v>4.0591101953601951</v>
      </c>
      <c r="M7" s="19">
        <v>1.0294271508876727</v>
      </c>
      <c r="N7" s="19">
        <v>3.3945233932733925</v>
      </c>
      <c r="O7" s="19">
        <v>1.0952273309083378</v>
      </c>
      <c r="P7" s="19">
        <v>3.444669386169386</v>
      </c>
      <c r="Q7" s="19">
        <v>1.0505727728493159</v>
      </c>
      <c r="R7" s="19">
        <v>3.5844192520442522</v>
      </c>
      <c r="S7" s="19">
        <v>3.3575270260964469</v>
      </c>
      <c r="T7" s="13">
        <v>9</v>
      </c>
      <c r="U7" s="15">
        <f t="shared" si="0"/>
        <v>0.18</v>
      </c>
      <c r="V7" s="13">
        <v>8</v>
      </c>
      <c r="W7" s="8">
        <f t="shared" si="1"/>
        <v>0.16</v>
      </c>
      <c r="X7" s="13">
        <v>33</v>
      </c>
      <c r="Y7" s="8">
        <f t="shared" si="2"/>
        <v>0.66</v>
      </c>
      <c r="AA7" s="49"/>
      <c r="AB7" s="49"/>
    </row>
    <row r="8" spans="1:28" ht="12.75" x14ac:dyDescent="0.2">
      <c r="A8" t="s">
        <v>71</v>
      </c>
      <c r="B8" s="43">
        <v>20</v>
      </c>
      <c r="C8" s="13">
        <v>16</v>
      </c>
      <c r="D8" s="7">
        <f t="shared" si="3"/>
        <v>0.8</v>
      </c>
      <c r="E8" s="8">
        <v>1</v>
      </c>
      <c r="F8" s="19">
        <v>4.2687499999999998</v>
      </c>
      <c r="G8" s="19">
        <v>0.82952124706791974</v>
      </c>
      <c r="H8" s="19">
        <v>4.4041666666666668</v>
      </c>
      <c r="I8" s="19">
        <v>0.73503110949358619</v>
      </c>
      <c r="J8" s="19">
        <v>4.4802083333333327</v>
      </c>
      <c r="K8" s="19">
        <v>0.76205496730185152</v>
      </c>
      <c r="L8" s="19">
        <v>4.3218749999999995</v>
      </c>
      <c r="M8" s="19">
        <v>1.1986957808049912</v>
      </c>
      <c r="N8" s="19">
        <v>3.8718749999999997</v>
      </c>
      <c r="O8" s="19">
        <v>1.1251517902892905</v>
      </c>
      <c r="P8" s="19">
        <v>4.2812500000000009</v>
      </c>
      <c r="Q8" s="19">
        <v>0.97924293859278877</v>
      </c>
      <c r="R8" s="19">
        <v>4.2713541666666659</v>
      </c>
      <c r="S8" s="19">
        <v>3.9345206272832574</v>
      </c>
      <c r="T8" s="13">
        <v>0</v>
      </c>
      <c r="U8" s="15">
        <f t="shared" si="0"/>
        <v>0</v>
      </c>
      <c r="V8" s="13">
        <v>1</v>
      </c>
      <c r="W8" s="8">
        <f t="shared" si="1"/>
        <v>6.25E-2</v>
      </c>
      <c r="X8" s="13">
        <v>15</v>
      </c>
      <c r="Y8" s="8">
        <f t="shared" si="2"/>
        <v>0.9375</v>
      </c>
      <c r="AA8" s="49"/>
      <c r="AB8" s="49"/>
    </row>
    <row r="9" spans="1:28" ht="12.75" x14ac:dyDescent="0.2">
      <c r="A9" t="s">
        <v>108</v>
      </c>
      <c r="B9" s="43">
        <v>8</v>
      </c>
      <c r="C9" s="13">
        <v>8</v>
      </c>
      <c r="D9" s="7">
        <f t="shared" si="3"/>
        <v>1</v>
      </c>
      <c r="E9" s="8">
        <v>1</v>
      </c>
      <c r="F9" s="19">
        <v>3.9351190476190476</v>
      </c>
      <c r="G9" s="19">
        <v>0.95170140450092244</v>
      </c>
      <c r="H9" s="19">
        <v>4.6583333333333332</v>
      </c>
      <c r="I9" s="19">
        <v>0.5176975855799808</v>
      </c>
      <c r="J9" s="19">
        <v>4.2208333333333332</v>
      </c>
      <c r="K9" s="19">
        <v>1.0540185675915612</v>
      </c>
      <c r="L9" s="19">
        <v>4.6497023809523812</v>
      </c>
      <c r="M9" s="19">
        <v>0.46809696428922415</v>
      </c>
      <c r="N9" s="19">
        <v>4.2038690476190474</v>
      </c>
      <c r="O9" s="19">
        <v>0.77923985468625501</v>
      </c>
      <c r="P9" s="19">
        <v>4.0999999999999996</v>
      </c>
      <c r="Q9" s="19">
        <v>0.93903306837415146</v>
      </c>
      <c r="R9" s="19">
        <v>4.2946428571428577</v>
      </c>
      <c r="S9" s="19"/>
      <c r="T9" s="13">
        <v>0</v>
      </c>
      <c r="U9" s="15">
        <f t="shared" si="0"/>
        <v>0</v>
      </c>
      <c r="V9" s="13">
        <v>0</v>
      </c>
      <c r="W9" s="8">
        <f t="shared" si="1"/>
        <v>0</v>
      </c>
      <c r="X9" s="13">
        <v>8</v>
      </c>
      <c r="Y9" s="8">
        <f t="shared" si="2"/>
        <v>1</v>
      </c>
      <c r="AA9" s="49"/>
      <c r="AB9" s="49"/>
    </row>
    <row r="10" spans="1:28" ht="12.75" x14ac:dyDescent="0.2">
      <c r="A10" t="s">
        <v>72</v>
      </c>
      <c r="B10" s="43">
        <v>33</v>
      </c>
      <c r="C10" s="13">
        <v>32</v>
      </c>
      <c r="D10" s="7">
        <f t="shared" si="3"/>
        <v>0.96969696969696972</v>
      </c>
      <c r="E10" s="8">
        <v>0.98324022346368711</v>
      </c>
      <c r="F10" s="19">
        <v>4.6375868055555545</v>
      </c>
      <c r="G10" s="19">
        <v>0.4841699562366451</v>
      </c>
      <c r="H10" s="19">
        <v>4.7864087301587288</v>
      </c>
      <c r="I10" s="19">
        <v>0.38574728300592559</v>
      </c>
      <c r="J10" s="19">
        <v>4.7420634920634912</v>
      </c>
      <c r="K10" s="19">
        <v>0.42670431899970229</v>
      </c>
      <c r="L10" s="19">
        <v>4.8748883928571418</v>
      </c>
      <c r="M10" s="19">
        <v>0.20110753167352582</v>
      </c>
      <c r="N10" s="19">
        <v>4.8033234126984121</v>
      </c>
      <c r="O10" s="19">
        <v>0.29047408525039498</v>
      </c>
      <c r="P10" s="19">
        <v>4.7569444444444438</v>
      </c>
      <c r="Q10" s="19">
        <v>0.34336526414984564</v>
      </c>
      <c r="R10" s="19">
        <v>4.7668692129629617</v>
      </c>
      <c r="S10" s="19">
        <v>4.2034024332784048</v>
      </c>
      <c r="T10" s="13">
        <v>0</v>
      </c>
      <c r="U10" s="15">
        <f t="shared" si="0"/>
        <v>0</v>
      </c>
      <c r="V10" s="13">
        <v>0</v>
      </c>
      <c r="W10" s="8">
        <f t="shared" si="1"/>
        <v>0</v>
      </c>
      <c r="X10" s="13">
        <v>32</v>
      </c>
      <c r="Y10" s="8">
        <f t="shared" si="2"/>
        <v>1</v>
      </c>
      <c r="AA10" s="49"/>
      <c r="AB10" s="49"/>
    </row>
    <row r="11" spans="1:28" ht="12.75" x14ac:dyDescent="0.2">
      <c r="A11" t="s">
        <v>74</v>
      </c>
      <c r="B11" s="43">
        <v>21</v>
      </c>
      <c r="C11" s="13">
        <v>12</v>
      </c>
      <c r="D11" s="7">
        <f t="shared" si="3"/>
        <v>0.5714285714285714</v>
      </c>
      <c r="E11" s="8">
        <v>1</v>
      </c>
      <c r="F11" s="19">
        <v>4</v>
      </c>
      <c r="G11" s="19">
        <v>0.94280904158206358</v>
      </c>
      <c r="H11" s="19">
        <v>4.083333333333333</v>
      </c>
      <c r="I11" s="19">
        <v>0.94280904158206347</v>
      </c>
      <c r="J11" s="19">
        <v>4.208333333333333</v>
      </c>
      <c r="K11" s="19">
        <v>0.7660323462854266</v>
      </c>
      <c r="L11" s="19">
        <v>4.375</v>
      </c>
      <c r="M11" s="19">
        <v>0.88388347648318455</v>
      </c>
      <c r="N11" s="19">
        <v>4.125</v>
      </c>
      <c r="O11" s="19">
        <v>1.0017346066809423</v>
      </c>
      <c r="P11" s="19">
        <v>4.041666666666667</v>
      </c>
      <c r="Q11" s="19">
        <v>1.0017346066809425</v>
      </c>
      <c r="R11" s="19">
        <v>4.1388888888888884</v>
      </c>
      <c r="S11" s="19">
        <v>4.5565079365079368</v>
      </c>
      <c r="T11" s="13">
        <v>1</v>
      </c>
      <c r="U11" s="15">
        <f t="shared" si="0"/>
        <v>8.3333333333333329E-2</v>
      </c>
      <c r="V11" s="13">
        <v>1</v>
      </c>
      <c r="W11" s="8">
        <f t="shared" si="1"/>
        <v>8.3333333333333329E-2</v>
      </c>
      <c r="X11" s="13">
        <v>10</v>
      </c>
      <c r="Y11" s="8">
        <f t="shared" si="2"/>
        <v>0.83333333333333337</v>
      </c>
      <c r="AA11" s="49"/>
      <c r="AB11" s="49"/>
    </row>
    <row r="12" spans="1:28" ht="12.75" x14ac:dyDescent="0.2">
      <c r="A12" t="s">
        <v>75</v>
      </c>
      <c r="B12" s="43">
        <v>52</v>
      </c>
      <c r="C12" s="13">
        <v>41</v>
      </c>
      <c r="D12" s="7">
        <f t="shared" si="3"/>
        <v>0.78846153846153844</v>
      </c>
      <c r="E12" s="8">
        <v>0.99847094801223246</v>
      </c>
      <c r="F12" s="19">
        <v>3.7925929035895587</v>
      </c>
      <c r="G12" s="19">
        <v>0.94245794846357478</v>
      </c>
      <c r="H12" s="19">
        <v>4.1120505907335865</v>
      </c>
      <c r="I12" s="19">
        <v>0.8592613628698379</v>
      </c>
      <c r="J12" s="19">
        <v>4.0888375882145551</v>
      </c>
      <c r="K12" s="19">
        <v>0.85893495379391571</v>
      </c>
      <c r="L12" s="19">
        <v>4.5394203881043618</v>
      </c>
      <c r="M12" s="19">
        <v>0.64662187543111793</v>
      </c>
      <c r="N12" s="19">
        <v>3.5169550990503207</v>
      </c>
      <c r="O12" s="19">
        <v>1.2261102407608524</v>
      </c>
      <c r="P12" s="19">
        <v>3.8767079664959221</v>
      </c>
      <c r="Q12" s="19">
        <v>1.0168426916924262</v>
      </c>
      <c r="R12" s="19">
        <v>3.9877607560313844</v>
      </c>
      <c r="S12" s="19">
        <v>3.7461088202572532</v>
      </c>
      <c r="T12" s="13">
        <v>2</v>
      </c>
      <c r="U12" s="15">
        <f t="shared" si="0"/>
        <v>4.878048780487805E-2</v>
      </c>
      <c r="V12" s="13">
        <v>4</v>
      </c>
      <c r="W12" s="8">
        <f t="shared" si="1"/>
        <v>9.7560975609756101E-2</v>
      </c>
      <c r="X12" s="13">
        <v>35</v>
      </c>
      <c r="Y12" s="8">
        <f t="shared" si="2"/>
        <v>0.85365853658536583</v>
      </c>
      <c r="AA12" s="49"/>
      <c r="AB12" s="49"/>
    </row>
    <row r="13" spans="1:28" ht="12.75" x14ac:dyDescent="0.2">
      <c r="A13" t="s">
        <v>76</v>
      </c>
      <c r="B13" s="43">
        <v>10</v>
      </c>
      <c r="C13" s="13">
        <v>10</v>
      </c>
      <c r="D13" s="7">
        <f t="shared" si="3"/>
        <v>1</v>
      </c>
      <c r="E13" s="8">
        <v>1</v>
      </c>
      <c r="F13" s="19">
        <v>4.1977272727272723</v>
      </c>
      <c r="G13" s="19">
        <v>0.81657398530535785</v>
      </c>
      <c r="H13" s="19">
        <v>3.7957070707070706</v>
      </c>
      <c r="I13" s="19">
        <v>1.0089247105148267</v>
      </c>
      <c r="J13" s="19">
        <v>4.4547979797979798</v>
      </c>
      <c r="K13" s="19">
        <v>0.64772746725737762</v>
      </c>
      <c r="L13" s="19">
        <v>4.6532323232323227</v>
      </c>
      <c r="M13" s="19">
        <v>0.64428809604255421</v>
      </c>
      <c r="N13" s="19">
        <v>3.9966161616161613</v>
      </c>
      <c r="O13" s="19">
        <v>1.0211574923822933</v>
      </c>
      <c r="P13" s="19">
        <v>4.0734343434343439</v>
      </c>
      <c r="Q13" s="19">
        <v>0.93047390902989979</v>
      </c>
      <c r="R13" s="19">
        <v>4.195252525252525</v>
      </c>
      <c r="S13" s="19"/>
      <c r="T13" s="13">
        <v>0</v>
      </c>
      <c r="U13" s="15">
        <f t="shared" si="0"/>
        <v>0</v>
      </c>
      <c r="V13" s="13">
        <v>2</v>
      </c>
      <c r="W13" s="8">
        <f t="shared" si="1"/>
        <v>0.2</v>
      </c>
      <c r="X13" s="13">
        <v>8</v>
      </c>
      <c r="Y13" s="8">
        <f t="shared" si="2"/>
        <v>0.8</v>
      </c>
      <c r="AA13" s="49"/>
    </row>
    <row r="14" spans="1:28" ht="12.75" x14ac:dyDescent="0.2">
      <c r="A14" t="s">
        <v>78</v>
      </c>
      <c r="B14" s="43">
        <v>6</v>
      </c>
      <c r="C14" s="13">
        <v>6</v>
      </c>
      <c r="D14" s="7">
        <f t="shared" si="3"/>
        <v>1</v>
      </c>
      <c r="E14" s="8">
        <v>1</v>
      </c>
      <c r="F14" s="19">
        <v>4.3577880452880455</v>
      </c>
      <c r="G14" s="19">
        <v>0.92172276174424417</v>
      </c>
      <c r="H14" s="19">
        <v>4.1447510822510827</v>
      </c>
      <c r="I14" s="19">
        <v>1.0629159979715748</v>
      </c>
      <c r="J14" s="19">
        <v>4.6500999000999004</v>
      </c>
      <c r="K14" s="19">
        <v>0.60195960853570885</v>
      </c>
      <c r="L14" s="19">
        <v>4.7249625374625381</v>
      </c>
      <c r="M14" s="19">
        <v>0.61558332688941253</v>
      </c>
      <c r="N14" s="19">
        <v>4.3320637695637698</v>
      </c>
      <c r="O14" s="19">
        <v>0.92968749223833047</v>
      </c>
      <c r="P14" s="19">
        <v>4.498584748584749</v>
      </c>
      <c r="Q14" s="19">
        <v>0.76463859342243878</v>
      </c>
      <c r="R14" s="19">
        <v>4.4513750138750146</v>
      </c>
      <c r="S14" s="19">
        <v>4.3399329138407783</v>
      </c>
      <c r="T14" s="13">
        <v>0</v>
      </c>
      <c r="U14" s="15">
        <f t="shared" si="0"/>
        <v>0</v>
      </c>
      <c r="V14" s="13">
        <v>0</v>
      </c>
      <c r="W14" s="8">
        <f t="shared" si="1"/>
        <v>0</v>
      </c>
      <c r="X14" s="13">
        <v>6</v>
      </c>
      <c r="Y14" s="8">
        <f t="shared" si="2"/>
        <v>1</v>
      </c>
      <c r="AA14" s="49"/>
      <c r="AB14" s="49"/>
    </row>
    <row r="15" spans="1:28" ht="12.75" x14ac:dyDescent="0.2">
      <c r="A15" t="s">
        <v>79</v>
      </c>
      <c r="B15" s="43">
        <v>24</v>
      </c>
      <c r="C15" s="13">
        <v>23</v>
      </c>
      <c r="D15" s="7">
        <f t="shared" si="3"/>
        <v>0.95833333333333337</v>
      </c>
      <c r="E15" s="8">
        <v>1</v>
      </c>
      <c r="F15" s="19">
        <v>4.6022774327122145</v>
      </c>
      <c r="G15" s="19">
        <v>0.46291753366771238</v>
      </c>
      <c r="H15" s="19">
        <v>4.7356107660455482</v>
      </c>
      <c r="I15" s="19">
        <v>0.39520876250772241</v>
      </c>
      <c r="J15" s="19">
        <v>4.7525879917184257</v>
      </c>
      <c r="K15" s="19">
        <v>0.35842397020335898</v>
      </c>
      <c r="L15" s="19">
        <v>4.7540372670807445</v>
      </c>
      <c r="M15" s="19">
        <v>0.37033323373991778</v>
      </c>
      <c r="N15" s="19">
        <v>4.7438923395445132</v>
      </c>
      <c r="O15" s="19">
        <v>0.40813954840274191</v>
      </c>
      <c r="P15" s="19">
        <v>4.7371635610766045</v>
      </c>
      <c r="Q15" s="19">
        <v>0.39483836868458672</v>
      </c>
      <c r="R15" s="19">
        <v>4.7209282263630081</v>
      </c>
      <c r="S15" s="19">
        <v>4.3841337099811684</v>
      </c>
      <c r="T15" s="13">
        <v>0</v>
      </c>
      <c r="U15" s="15">
        <f t="shared" si="0"/>
        <v>0</v>
      </c>
      <c r="V15" s="13">
        <v>0</v>
      </c>
      <c r="W15" s="8">
        <f t="shared" si="1"/>
        <v>0</v>
      </c>
      <c r="X15" s="13">
        <v>23</v>
      </c>
      <c r="Y15" s="8">
        <f t="shared" si="2"/>
        <v>1</v>
      </c>
      <c r="AA15" s="49"/>
      <c r="AB15" s="49"/>
    </row>
    <row r="16" spans="1:28" ht="12.75" x14ac:dyDescent="0.2">
      <c r="A16" t="s">
        <v>80</v>
      </c>
      <c r="B16" s="43">
        <v>22</v>
      </c>
      <c r="C16" s="13">
        <v>21</v>
      </c>
      <c r="D16" s="7">
        <f t="shared" si="3"/>
        <v>0.95454545454545459</v>
      </c>
      <c r="E16" s="8">
        <v>0.94392523364485981</v>
      </c>
      <c r="F16" s="19">
        <v>3.2513967513967508</v>
      </c>
      <c r="G16" s="19">
        <v>1.075629248970986</v>
      </c>
      <c r="H16" s="19">
        <v>3.4209561602418752</v>
      </c>
      <c r="I16" s="19">
        <v>1.2188307719827172</v>
      </c>
      <c r="J16" s="19">
        <v>3.6477059977059989</v>
      </c>
      <c r="K16" s="19">
        <v>1.0245080586219715</v>
      </c>
      <c r="L16" s="19">
        <v>3.8948791948791941</v>
      </c>
      <c r="M16" s="19">
        <v>0.90537264167919929</v>
      </c>
      <c r="N16" s="19">
        <v>3.2151367151367145</v>
      </c>
      <c r="O16" s="19">
        <v>1.1819951916825799</v>
      </c>
      <c r="P16" s="19">
        <v>3.3914418914418913</v>
      </c>
      <c r="Q16" s="19">
        <v>1.1406596138120588</v>
      </c>
      <c r="R16" s="19">
        <v>3.4702527851337379</v>
      </c>
      <c r="S16" s="19">
        <v>3.5526081768697559</v>
      </c>
      <c r="T16" s="13">
        <v>1</v>
      </c>
      <c r="U16" s="15">
        <f t="shared" si="0"/>
        <v>4.7619047619047616E-2</v>
      </c>
      <c r="V16" s="13">
        <v>10</v>
      </c>
      <c r="W16" s="8">
        <f t="shared" si="1"/>
        <v>0.47619047619047616</v>
      </c>
      <c r="X16" s="13">
        <v>10</v>
      </c>
      <c r="Y16" s="8">
        <f t="shared" si="2"/>
        <v>0.47619047619047616</v>
      </c>
      <c r="AA16" s="49"/>
      <c r="AB16" s="49"/>
    </row>
    <row r="17" spans="1:28" ht="12.75" x14ac:dyDescent="0.2">
      <c r="A17" t="s">
        <v>81</v>
      </c>
      <c r="B17" s="43">
        <v>18</v>
      </c>
      <c r="C17" s="13">
        <v>9</v>
      </c>
      <c r="D17" s="7">
        <f t="shared" si="3"/>
        <v>0.5</v>
      </c>
      <c r="E17" s="8">
        <v>1</v>
      </c>
      <c r="F17" s="19">
        <v>3.9074074074074079</v>
      </c>
      <c r="G17" s="19">
        <v>0.90326578145193459</v>
      </c>
      <c r="H17" s="19">
        <v>3.925925925925926</v>
      </c>
      <c r="I17" s="19">
        <v>0.67480209130451352</v>
      </c>
      <c r="J17" s="19">
        <v>3.9814814814814818</v>
      </c>
      <c r="K17" s="19">
        <v>0.58622454243765476</v>
      </c>
      <c r="L17" s="19">
        <v>4.0277777777777777</v>
      </c>
      <c r="M17" s="19">
        <v>0.70039401262120426</v>
      </c>
      <c r="N17" s="19">
        <v>4.064814814814814</v>
      </c>
      <c r="O17" s="19">
        <v>0.73753646683385454</v>
      </c>
      <c r="P17" s="19">
        <v>3.9722222222222223</v>
      </c>
      <c r="Q17" s="19">
        <v>0.773944310807123</v>
      </c>
      <c r="R17" s="19">
        <v>3.9799382716049383</v>
      </c>
      <c r="S17" s="19">
        <v>4.4129693652165569</v>
      </c>
      <c r="T17" s="13">
        <v>0</v>
      </c>
      <c r="U17" s="15">
        <f t="shared" si="0"/>
        <v>0</v>
      </c>
      <c r="V17" s="13">
        <v>1</v>
      </c>
      <c r="W17" s="8">
        <f t="shared" si="1"/>
        <v>0.1111111111111111</v>
      </c>
      <c r="X17" s="13">
        <v>8</v>
      </c>
      <c r="Y17" s="8">
        <f t="shared" si="2"/>
        <v>0.88888888888888884</v>
      </c>
      <c r="AA17" s="49"/>
      <c r="AB17" s="49"/>
    </row>
    <row r="18" spans="1:28" ht="12.75" x14ac:dyDescent="0.2">
      <c r="A18" t="s">
        <v>82</v>
      </c>
      <c r="B18" s="43">
        <v>16</v>
      </c>
      <c r="C18" s="13">
        <v>12</v>
      </c>
      <c r="D18" s="7">
        <f t="shared" si="3"/>
        <v>0.75</v>
      </c>
      <c r="E18" s="8">
        <v>1</v>
      </c>
      <c r="F18" s="19">
        <v>4.4763888888888888</v>
      </c>
      <c r="G18" s="19">
        <v>0.58898972142220563</v>
      </c>
      <c r="H18" s="19">
        <v>4.0111111111111111</v>
      </c>
      <c r="I18" s="19">
        <v>0.27575174292214627</v>
      </c>
      <c r="J18" s="19">
        <v>4.5597222222222218</v>
      </c>
      <c r="K18" s="19">
        <v>0.38671809121707962</v>
      </c>
      <c r="L18" s="19">
        <v>4.6847222222222227</v>
      </c>
      <c r="M18" s="19">
        <v>0.42495424802356951</v>
      </c>
      <c r="N18" s="19">
        <v>4.6333333333333329</v>
      </c>
      <c r="O18" s="19">
        <v>0.55723715436942778</v>
      </c>
      <c r="P18" s="19">
        <v>4.6083333333333334</v>
      </c>
      <c r="Q18" s="19">
        <v>0.4610437896455522</v>
      </c>
      <c r="R18" s="19">
        <v>4.4956018518518519</v>
      </c>
      <c r="S18" s="19">
        <v>3.964285714285714</v>
      </c>
      <c r="T18" s="13">
        <v>0</v>
      </c>
      <c r="U18" s="15">
        <f t="shared" si="0"/>
        <v>0</v>
      </c>
      <c r="V18" s="13">
        <v>1</v>
      </c>
      <c r="W18" s="8">
        <f t="shared" si="1"/>
        <v>8.3333333333333329E-2</v>
      </c>
      <c r="X18" s="13">
        <v>11</v>
      </c>
      <c r="Y18" s="8">
        <f t="shared" si="2"/>
        <v>0.91666666666666663</v>
      </c>
      <c r="AA18" s="49"/>
      <c r="AB18" s="49"/>
    </row>
    <row r="19" spans="1:28" ht="12.75" x14ac:dyDescent="0.2">
      <c r="A19" t="s">
        <v>83</v>
      </c>
      <c r="B19" s="43">
        <v>9</v>
      </c>
      <c r="C19" s="13">
        <v>6</v>
      </c>
      <c r="D19" s="7">
        <f t="shared" si="3"/>
        <v>0.66666666666666663</v>
      </c>
      <c r="E19" s="8">
        <v>1</v>
      </c>
      <c r="F19" s="19">
        <v>4</v>
      </c>
      <c r="G19" s="19">
        <v>0.90190605115161604</v>
      </c>
      <c r="H19" s="19">
        <v>4.2573412698412705</v>
      </c>
      <c r="I19" s="19">
        <v>0.57465010385018278</v>
      </c>
      <c r="J19" s="19">
        <v>4.2777777777777777</v>
      </c>
      <c r="K19" s="19">
        <v>0.8002089546545389</v>
      </c>
      <c r="L19" s="19">
        <v>4.6296296296296298</v>
      </c>
      <c r="M19" s="19">
        <v>0.64616136815362557</v>
      </c>
      <c r="N19" s="19">
        <v>4.2037037037037033</v>
      </c>
      <c r="O19" s="19">
        <v>0.73875809192801123</v>
      </c>
      <c r="P19" s="19">
        <v>4.1296296296296298</v>
      </c>
      <c r="Q19" s="19">
        <v>0.9154852473485563</v>
      </c>
      <c r="R19" s="19">
        <v>4.2496803350970014</v>
      </c>
      <c r="S19" s="19">
        <v>4.0424876847290649</v>
      </c>
      <c r="T19" s="13">
        <v>0</v>
      </c>
      <c r="U19" s="15">
        <f t="shared" si="0"/>
        <v>0</v>
      </c>
      <c r="V19" s="13">
        <v>1</v>
      </c>
      <c r="W19" s="8">
        <f t="shared" si="1"/>
        <v>0.16666666666666666</v>
      </c>
      <c r="X19" s="13">
        <v>5</v>
      </c>
      <c r="Y19" s="8">
        <f t="shared" si="2"/>
        <v>0.83333333333333337</v>
      </c>
      <c r="AA19" s="49"/>
      <c r="AB19" s="49"/>
    </row>
    <row r="20" spans="1:28" ht="12.75" x14ac:dyDescent="0.2">
      <c r="A20" t="s">
        <v>84</v>
      </c>
      <c r="B20" s="43">
        <v>7</v>
      </c>
      <c r="C20" s="13">
        <v>2</v>
      </c>
      <c r="D20" s="7">
        <f t="shared" si="3"/>
        <v>0.2857142857142857</v>
      </c>
      <c r="E20" s="8">
        <v>1</v>
      </c>
      <c r="F20" s="19">
        <v>5</v>
      </c>
      <c r="G20" s="19">
        <v>0</v>
      </c>
      <c r="H20" s="19">
        <v>4.75</v>
      </c>
      <c r="I20" s="19">
        <v>0.35355339059327379</v>
      </c>
      <c r="J20" s="19">
        <v>4.875</v>
      </c>
      <c r="K20" s="19">
        <v>0.25</v>
      </c>
      <c r="L20" s="19">
        <v>4.875</v>
      </c>
      <c r="M20" s="19">
        <v>0.25</v>
      </c>
      <c r="N20" s="19">
        <v>5</v>
      </c>
      <c r="O20" s="19">
        <v>0</v>
      </c>
      <c r="P20" s="19">
        <v>5</v>
      </c>
      <c r="Q20" s="19">
        <v>0</v>
      </c>
      <c r="R20" s="19">
        <v>4.916666666666667</v>
      </c>
      <c r="S20" s="19">
        <v>4.6499999999999995</v>
      </c>
      <c r="T20" s="13">
        <v>0</v>
      </c>
      <c r="U20" s="15">
        <f t="shared" si="0"/>
        <v>0</v>
      </c>
      <c r="V20" s="13">
        <v>0</v>
      </c>
      <c r="W20" s="8">
        <f t="shared" si="1"/>
        <v>0</v>
      </c>
      <c r="X20" s="13">
        <v>2</v>
      </c>
      <c r="Y20" s="8">
        <f t="shared" si="2"/>
        <v>1</v>
      </c>
      <c r="AA20" s="49"/>
      <c r="AB20" s="49"/>
    </row>
    <row r="21" spans="1:28" ht="12.75" x14ac:dyDescent="0.2">
      <c r="A21" t="s">
        <v>85</v>
      </c>
      <c r="B21" s="43">
        <v>14</v>
      </c>
      <c r="C21" s="13">
        <v>13</v>
      </c>
      <c r="D21" s="7">
        <f t="shared" si="3"/>
        <v>0.9285714285714286</v>
      </c>
      <c r="E21" s="8">
        <v>1</v>
      </c>
      <c r="F21" s="19">
        <v>4.6970390720390727</v>
      </c>
      <c r="G21" s="19">
        <v>0.39762081423959283</v>
      </c>
      <c r="H21" s="19">
        <v>4.7069597069597071</v>
      </c>
      <c r="I21" s="19">
        <v>0.35674874379868471</v>
      </c>
      <c r="J21" s="19">
        <v>4.9067460317460316</v>
      </c>
      <c r="K21" s="19">
        <v>0.17752950841321816</v>
      </c>
      <c r="L21" s="19">
        <v>4.9145299145299139</v>
      </c>
      <c r="M21" s="19">
        <v>0.10256410256410252</v>
      </c>
      <c r="N21" s="19">
        <v>4.4209401709401712</v>
      </c>
      <c r="O21" s="19">
        <v>0.47865158015468762</v>
      </c>
      <c r="P21" s="19">
        <v>4.7496947496947497</v>
      </c>
      <c r="Q21" s="19">
        <v>0.39046729469647778</v>
      </c>
      <c r="R21" s="19">
        <v>4.7326516076516079</v>
      </c>
      <c r="S21" s="19">
        <v>4.4696969696969697</v>
      </c>
      <c r="T21" s="13">
        <v>0</v>
      </c>
      <c r="U21" s="15">
        <f t="shared" si="0"/>
        <v>0</v>
      </c>
      <c r="V21" s="13">
        <v>0</v>
      </c>
      <c r="W21" s="8">
        <f t="shared" si="1"/>
        <v>0</v>
      </c>
      <c r="X21" s="13">
        <v>13</v>
      </c>
      <c r="Y21" s="8">
        <f t="shared" si="2"/>
        <v>1</v>
      </c>
      <c r="AA21" s="49"/>
      <c r="AB21" s="49"/>
    </row>
    <row r="22" spans="1:28" ht="12.75" x14ac:dyDescent="0.2">
      <c r="A22" t="s">
        <v>86</v>
      </c>
      <c r="B22" s="43">
        <v>10</v>
      </c>
      <c r="C22" s="13">
        <v>10</v>
      </c>
      <c r="D22" s="7">
        <f t="shared" si="3"/>
        <v>1</v>
      </c>
      <c r="E22" s="8">
        <v>0.99604743083003955</v>
      </c>
      <c r="F22" s="19">
        <v>4.5286657786657782</v>
      </c>
      <c r="G22" s="19">
        <v>0.64350009464763547</v>
      </c>
      <c r="H22" s="19">
        <v>4.5599863099863098</v>
      </c>
      <c r="I22" s="19">
        <v>0.59374361510463136</v>
      </c>
      <c r="J22" s="19">
        <v>4.5672327672327668</v>
      </c>
      <c r="K22" s="19">
        <v>0.6700726293302296</v>
      </c>
      <c r="L22" s="19">
        <v>4.6578745328745343</v>
      </c>
      <c r="M22" s="19">
        <v>0.5612821539775108</v>
      </c>
      <c r="N22" s="19">
        <v>4.560540385540385</v>
      </c>
      <c r="O22" s="19">
        <v>0.69187951382413615</v>
      </c>
      <c r="P22" s="19">
        <v>4.5724525474525475</v>
      </c>
      <c r="Q22" s="19">
        <v>0.63847727319849201</v>
      </c>
      <c r="R22" s="19">
        <v>4.5744587202920535</v>
      </c>
      <c r="S22" s="19">
        <v>4.4789013549665242</v>
      </c>
      <c r="T22" s="13">
        <v>0</v>
      </c>
      <c r="U22" s="15">
        <f t="shared" si="0"/>
        <v>0</v>
      </c>
      <c r="V22" s="13">
        <v>0</v>
      </c>
      <c r="W22" s="8">
        <f t="shared" si="1"/>
        <v>0</v>
      </c>
      <c r="X22" s="13">
        <v>10</v>
      </c>
      <c r="Y22" s="8">
        <f t="shared" si="2"/>
        <v>1</v>
      </c>
      <c r="AA22" s="49"/>
      <c r="AB22" s="49"/>
    </row>
    <row r="23" spans="1:28" ht="12.75" x14ac:dyDescent="0.2">
      <c r="A23" t="s">
        <v>87</v>
      </c>
      <c r="B23" s="43">
        <v>24</v>
      </c>
      <c r="C23" s="13">
        <v>1</v>
      </c>
      <c r="D23" s="7">
        <f t="shared" si="3"/>
        <v>4.1666666666666664E-2</v>
      </c>
      <c r="E23" s="8">
        <v>1</v>
      </c>
      <c r="F23" s="19">
        <v>5</v>
      </c>
      <c r="G23" s="19">
        <v>0</v>
      </c>
      <c r="H23" s="19">
        <v>4.5</v>
      </c>
      <c r="I23" s="19">
        <v>0.70710678118654757</v>
      </c>
      <c r="J23" s="19">
        <v>5</v>
      </c>
      <c r="K23" s="19">
        <v>0</v>
      </c>
      <c r="L23" s="19">
        <v>5</v>
      </c>
      <c r="M23" s="19">
        <v>0</v>
      </c>
      <c r="N23" s="19">
        <v>4.5</v>
      </c>
      <c r="O23" s="19">
        <v>0.70710678118654757</v>
      </c>
      <c r="P23" s="19">
        <v>5</v>
      </c>
      <c r="Q23" s="19">
        <v>0</v>
      </c>
      <c r="R23" s="19">
        <v>4.833333333333333</v>
      </c>
      <c r="S23" s="19">
        <v>4.4282407407407405</v>
      </c>
      <c r="T23" s="13">
        <v>0</v>
      </c>
      <c r="U23" s="15">
        <f t="shared" si="0"/>
        <v>0</v>
      </c>
      <c r="V23" s="13">
        <v>0</v>
      </c>
      <c r="W23" s="8">
        <f t="shared" si="1"/>
        <v>0</v>
      </c>
      <c r="X23" s="13">
        <v>1</v>
      </c>
      <c r="Y23" s="8">
        <f t="shared" si="2"/>
        <v>1</v>
      </c>
      <c r="AA23" s="49"/>
      <c r="AB23" s="49"/>
    </row>
    <row r="24" spans="1:28" ht="12.75" x14ac:dyDescent="0.2">
      <c r="A24" t="s">
        <v>88</v>
      </c>
      <c r="B24" s="43">
        <v>13</v>
      </c>
      <c r="C24" s="13">
        <v>12</v>
      </c>
      <c r="D24" s="7">
        <f t="shared" si="3"/>
        <v>0.92307692307692313</v>
      </c>
      <c r="E24" s="8">
        <v>1</v>
      </c>
      <c r="F24" s="19">
        <v>3.7177579365079367</v>
      </c>
      <c r="G24" s="19">
        <v>0.98886500322877791</v>
      </c>
      <c r="H24" s="19">
        <v>4.0540674603174605</v>
      </c>
      <c r="I24" s="19">
        <v>0.94946873305980117</v>
      </c>
      <c r="J24" s="19">
        <v>3.9370039682539684</v>
      </c>
      <c r="K24" s="19">
        <v>0.99559075297196398</v>
      </c>
      <c r="L24" s="19">
        <v>3.9761904761904763</v>
      </c>
      <c r="M24" s="19">
        <v>1.0613657666963914</v>
      </c>
      <c r="N24" s="19">
        <v>3.6359126984126982</v>
      </c>
      <c r="O24" s="19">
        <v>1.36951383110294</v>
      </c>
      <c r="P24" s="19">
        <v>3.8422619047619051</v>
      </c>
      <c r="Q24" s="19">
        <v>1.0532318997133649</v>
      </c>
      <c r="R24" s="19">
        <v>3.8605324074074079</v>
      </c>
      <c r="S24" s="19">
        <v>4.2602813852813854</v>
      </c>
      <c r="T24" s="13">
        <v>0</v>
      </c>
      <c r="U24" s="15">
        <f t="shared" si="0"/>
        <v>0</v>
      </c>
      <c r="V24" s="13">
        <v>2</v>
      </c>
      <c r="W24" s="8">
        <f t="shared" si="1"/>
        <v>0.16666666666666666</v>
      </c>
      <c r="X24" s="13">
        <v>10</v>
      </c>
      <c r="Y24" s="8">
        <f t="shared" si="2"/>
        <v>0.83333333333333337</v>
      </c>
      <c r="AA24" s="49"/>
      <c r="AB24" s="49"/>
    </row>
    <row r="25" spans="1:28" ht="12.75" x14ac:dyDescent="0.2">
      <c r="A25" t="s">
        <v>90</v>
      </c>
      <c r="B25" s="43">
        <v>27</v>
      </c>
      <c r="C25" s="13">
        <v>15</v>
      </c>
      <c r="D25" s="7">
        <f t="shared" si="3"/>
        <v>0.55555555555555558</v>
      </c>
      <c r="E25" s="8">
        <v>0.98181818181818181</v>
      </c>
      <c r="F25" s="19">
        <v>4.666666666666667</v>
      </c>
      <c r="G25" s="19">
        <v>0.40395036928306211</v>
      </c>
      <c r="H25" s="19">
        <v>4.5988888888888892</v>
      </c>
      <c r="I25" s="19">
        <v>0.52306320837385534</v>
      </c>
      <c r="J25" s="19">
        <v>4.7655555555555553</v>
      </c>
      <c r="K25" s="19">
        <v>0.38317083846627475</v>
      </c>
      <c r="L25" s="19">
        <v>4.74</v>
      </c>
      <c r="M25" s="19">
        <v>0.37755297050821152</v>
      </c>
      <c r="N25" s="19">
        <v>4.7933333333333339</v>
      </c>
      <c r="O25" s="19">
        <v>0.33630341083161946</v>
      </c>
      <c r="P25" s="19">
        <v>4.7566666666666659</v>
      </c>
      <c r="Q25" s="19">
        <v>0.37605781559242429</v>
      </c>
      <c r="R25" s="19">
        <v>4.7201851851851844</v>
      </c>
      <c r="S25" s="19">
        <v>4.3908219718072372</v>
      </c>
      <c r="T25" s="13">
        <v>0</v>
      </c>
      <c r="U25" s="15">
        <f t="shared" si="0"/>
        <v>0</v>
      </c>
      <c r="V25" s="13">
        <v>0</v>
      </c>
      <c r="W25" s="8">
        <f t="shared" si="1"/>
        <v>0</v>
      </c>
      <c r="X25" s="13">
        <v>15</v>
      </c>
      <c r="Y25" s="8">
        <f t="shared" si="2"/>
        <v>1</v>
      </c>
      <c r="AA25" s="49"/>
      <c r="AB25" s="49"/>
    </row>
    <row r="26" spans="1:28" ht="12.75" x14ac:dyDescent="0.2">
      <c r="A26" t="s">
        <v>91</v>
      </c>
      <c r="B26" s="43">
        <v>11</v>
      </c>
      <c r="C26" s="13">
        <v>10</v>
      </c>
      <c r="D26" s="7">
        <f t="shared" si="3"/>
        <v>0.90909090909090906</v>
      </c>
      <c r="E26" s="8">
        <v>0.99607843137254903</v>
      </c>
      <c r="F26" s="19">
        <v>3.5602784596712631</v>
      </c>
      <c r="G26" s="19">
        <v>1.0396467538254037</v>
      </c>
      <c r="H26" s="19">
        <v>3.6701608974126136</v>
      </c>
      <c r="I26" s="19">
        <v>1.0411920761097062</v>
      </c>
      <c r="J26" s="19">
        <v>3.9087542156882487</v>
      </c>
      <c r="K26" s="19">
        <v>1.0443386306034279</v>
      </c>
      <c r="L26" s="19">
        <v>4.4050028099503358</v>
      </c>
      <c r="M26" s="19">
        <v>0.91693901541608791</v>
      </c>
      <c r="N26" s="19">
        <v>3.7850489895467399</v>
      </c>
      <c r="O26" s="19">
        <v>1.0961593281593569</v>
      </c>
      <c r="P26" s="19">
        <v>3.7183624701690676</v>
      </c>
      <c r="Q26" s="19">
        <v>1.0367119280520227</v>
      </c>
      <c r="R26" s="19">
        <v>3.8412679737397117</v>
      </c>
      <c r="S26" s="19">
        <v>3.8238096993959823</v>
      </c>
      <c r="T26" s="13">
        <v>2</v>
      </c>
      <c r="U26" s="15">
        <f t="shared" si="0"/>
        <v>0.2</v>
      </c>
      <c r="V26" s="13">
        <v>0</v>
      </c>
      <c r="W26" s="8">
        <f t="shared" si="1"/>
        <v>0</v>
      </c>
      <c r="X26" s="13">
        <v>8</v>
      </c>
      <c r="Y26" s="8">
        <f t="shared" si="2"/>
        <v>0.8</v>
      </c>
      <c r="AA26" s="49"/>
      <c r="AB26" s="49"/>
    </row>
    <row r="27" spans="1:28" ht="12.75" x14ac:dyDescent="0.2">
      <c r="A27" t="s">
        <v>92</v>
      </c>
      <c r="B27" s="43">
        <v>5</v>
      </c>
      <c r="C27" s="13">
        <v>0</v>
      </c>
      <c r="D27" s="7">
        <f t="shared" si="3"/>
        <v>0</v>
      </c>
      <c r="E27" s="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>
        <v>4.2692307692307692</v>
      </c>
      <c r="T27" s="13">
        <v>0</v>
      </c>
      <c r="U27" s="15" t="s">
        <v>110</v>
      </c>
      <c r="V27" s="13">
        <v>0</v>
      </c>
      <c r="W27" s="8" t="s">
        <v>110</v>
      </c>
      <c r="X27" s="13">
        <v>0</v>
      </c>
      <c r="Y27" s="8" t="s">
        <v>110</v>
      </c>
      <c r="AA27" s="49"/>
      <c r="AB27" s="49"/>
    </row>
    <row r="28" spans="1:28" ht="12.75" x14ac:dyDescent="0.2">
      <c r="A28" t="s">
        <v>93</v>
      </c>
      <c r="B28" s="43">
        <v>12</v>
      </c>
      <c r="C28" s="13">
        <v>0</v>
      </c>
      <c r="D28" s="7">
        <f t="shared" si="3"/>
        <v>0</v>
      </c>
      <c r="E28" s="8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>
        <v>3.5389863547758291</v>
      </c>
      <c r="T28" s="13">
        <v>0</v>
      </c>
      <c r="U28" s="15" t="s">
        <v>110</v>
      </c>
      <c r="V28" s="13">
        <v>0</v>
      </c>
      <c r="W28" s="8" t="s">
        <v>110</v>
      </c>
      <c r="X28" s="13">
        <v>0</v>
      </c>
      <c r="Y28" s="8" t="s">
        <v>110</v>
      </c>
      <c r="AA28" s="49"/>
      <c r="AB28" s="49"/>
    </row>
    <row r="29" spans="1:28" ht="12.75" x14ac:dyDescent="0.2">
      <c r="A29" t="s">
        <v>94</v>
      </c>
      <c r="B29" s="43">
        <v>7</v>
      </c>
      <c r="C29" s="13">
        <v>6</v>
      </c>
      <c r="D29" s="7">
        <f t="shared" si="3"/>
        <v>0.8571428571428571</v>
      </c>
      <c r="E29" s="8">
        <v>1</v>
      </c>
      <c r="F29" s="19">
        <v>4.0598063973063967</v>
      </c>
      <c r="G29" s="19">
        <v>1.0367983984798386</v>
      </c>
      <c r="H29" s="19">
        <v>4.2206034706034705</v>
      </c>
      <c r="I29" s="19">
        <v>0.70500268747417261</v>
      </c>
      <c r="J29" s="19">
        <v>3.9937435249935249</v>
      </c>
      <c r="K29" s="19">
        <v>0.91473314058985222</v>
      </c>
      <c r="L29" s="19">
        <v>4.5775252525252519</v>
      </c>
      <c r="M29" s="19">
        <v>0.56312521569935414</v>
      </c>
      <c r="N29" s="19">
        <v>3.9592382154882153</v>
      </c>
      <c r="O29" s="19">
        <v>1.3121654028411922</v>
      </c>
      <c r="P29" s="19">
        <v>4.0874999999999995</v>
      </c>
      <c r="Q29" s="19">
        <v>0.96356099982255883</v>
      </c>
      <c r="R29" s="19">
        <v>4.1497361434861428</v>
      </c>
      <c r="S29" s="19">
        <v>4.0380952380952388</v>
      </c>
      <c r="T29" s="13">
        <v>0</v>
      </c>
      <c r="U29" s="15">
        <f t="shared" ref="U29:U41" si="4">T29/C29</f>
        <v>0</v>
      </c>
      <c r="V29" s="13">
        <v>1</v>
      </c>
      <c r="W29" s="8">
        <f t="shared" ref="W29:W41" si="5">V29/C29</f>
        <v>0.16666666666666666</v>
      </c>
      <c r="X29" s="13">
        <v>5</v>
      </c>
      <c r="Y29" s="8">
        <f t="shared" ref="Y29:Y41" si="6">X29/C29</f>
        <v>0.83333333333333337</v>
      </c>
      <c r="AA29" s="49"/>
      <c r="AB29" s="49"/>
    </row>
    <row r="30" spans="1:28" ht="12.75" x14ac:dyDescent="0.2">
      <c r="A30" t="s">
        <v>95</v>
      </c>
      <c r="B30" s="43">
        <v>36</v>
      </c>
      <c r="C30" s="13">
        <v>36</v>
      </c>
      <c r="D30" s="7">
        <f t="shared" si="3"/>
        <v>1</v>
      </c>
      <c r="E30" s="8">
        <v>0.98408488063660482</v>
      </c>
      <c r="F30" s="19">
        <v>3.4729007217365062</v>
      </c>
      <c r="G30" s="19">
        <v>0.86149015683036123</v>
      </c>
      <c r="H30" s="19">
        <v>3.6161394818870312</v>
      </c>
      <c r="I30" s="19">
        <v>0.95011482224985833</v>
      </c>
      <c r="J30" s="19">
        <v>3.7946342804798681</v>
      </c>
      <c r="K30" s="19">
        <v>0.88734457062825922</v>
      </c>
      <c r="L30" s="19">
        <v>3.6141407362608344</v>
      </c>
      <c r="M30" s="19">
        <v>1.0098367686824123</v>
      </c>
      <c r="N30" s="19">
        <v>3.3150968131360283</v>
      </c>
      <c r="O30" s="19">
        <v>0.95465082215574926</v>
      </c>
      <c r="P30" s="19">
        <v>3.5207351290684619</v>
      </c>
      <c r="Q30" s="19">
        <v>0.97355838591254995</v>
      </c>
      <c r="R30" s="19">
        <v>3.5556078604281218</v>
      </c>
      <c r="S30" s="19">
        <v>3.3793908906445758</v>
      </c>
      <c r="T30" s="13">
        <v>5</v>
      </c>
      <c r="U30" s="15">
        <f t="shared" si="4"/>
        <v>0.1388888888888889</v>
      </c>
      <c r="V30" s="13">
        <v>9</v>
      </c>
      <c r="W30" s="8">
        <f t="shared" si="5"/>
        <v>0.25</v>
      </c>
      <c r="X30" s="13">
        <v>22</v>
      </c>
      <c r="Y30" s="8">
        <f t="shared" si="6"/>
        <v>0.61111111111111116</v>
      </c>
      <c r="AA30" s="49"/>
      <c r="AB30" s="49"/>
    </row>
    <row r="31" spans="1:28" ht="12.75" x14ac:dyDescent="0.2">
      <c r="A31" t="s">
        <v>96</v>
      </c>
      <c r="B31" s="43">
        <v>26</v>
      </c>
      <c r="C31" s="13">
        <v>9</v>
      </c>
      <c r="D31" s="7">
        <f t="shared" si="3"/>
        <v>0.34615384615384615</v>
      </c>
      <c r="E31" s="8">
        <v>1</v>
      </c>
      <c r="F31" s="19">
        <v>4.2283950617283956</v>
      </c>
      <c r="G31" s="19">
        <v>0.78576944548903049</v>
      </c>
      <c r="H31" s="19">
        <v>4.3703703703703702</v>
      </c>
      <c r="I31" s="19">
        <v>0.75383857496022832</v>
      </c>
      <c r="J31" s="19">
        <v>4.4228395061728394</v>
      </c>
      <c r="K31" s="19">
        <v>0.75902773330015116</v>
      </c>
      <c r="L31" s="19">
        <v>4.2592592592592595</v>
      </c>
      <c r="M31" s="19">
        <v>0.93439827697514388</v>
      </c>
      <c r="N31" s="19">
        <v>4.3734567901234565</v>
      </c>
      <c r="O31" s="19">
        <v>0.72680081390463469</v>
      </c>
      <c r="P31" s="19">
        <v>4.3996913580246915</v>
      </c>
      <c r="Q31" s="19">
        <v>0.73924687066466721</v>
      </c>
      <c r="R31" s="19">
        <v>4.3423353909465021</v>
      </c>
      <c r="S31" s="19">
        <v>3.7345087709867584</v>
      </c>
      <c r="T31" s="13">
        <v>0</v>
      </c>
      <c r="U31" s="15">
        <f t="shared" si="4"/>
        <v>0</v>
      </c>
      <c r="V31" s="13">
        <v>0</v>
      </c>
      <c r="W31" s="8">
        <f t="shared" si="5"/>
        <v>0</v>
      </c>
      <c r="X31" s="13">
        <v>9</v>
      </c>
      <c r="Y31" s="8">
        <f t="shared" si="6"/>
        <v>1</v>
      </c>
      <c r="AA31" s="49"/>
      <c r="AB31" s="49"/>
    </row>
    <row r="32" spans="1:28" ht="12.75" x14ac:dyDescent="0.2">
      <c r="A32" t="s">
        <v>97</v>
      </c>
      <c r="B32" s="43">
        <v>5</v>
      </c>
      <c r="C32" s="13">
        <v>1</v>
      </c>
      <c r="D32" s="7">
        <f t="shared" si="3"/>
        <v>0.2</v>
      </c>
      <c r="E32" s="8">
        <v>1</v>
      </c>
      <c r="F32" s="19">
        <v>4</v>
      </c>
      <c r="G32" s="19">
        <v>0</v>
      </c>
      <c r="H32" s="19">
        <v>4</v>
      </c>
      <c r="I32" s="19">
        <v>0</v>
      </c>
      <c r="J32" s="19">
        <v>4.5</v>
      </c>
      <c r="K32" s="19">
        <v>0.70710678118654757</v>
      </c>
      <c r="L32" s="19">
        <v>5</v>
      </c>
      <c r="M32" s="19">
        <v>0</v>
      </c>
      <c r="N32" s="19">
        <v>4.5</v>
      </c>
      <c r="O32" s="19">
        <v>0.70710678118654757</v>
      </c>
      <c r="P32" s="19">
        <v>4.5</v>
      </c>
      <c r="Q32" s="19">
        <v>0.70710678118654757</v>
      </c>
      <c r="R32" s="19">
        <v>4.416666666666667</v>
      </c>
      <c r="S32" s="19">
        <v>4.4285714285714279</v>
      </c>
      <c r="T32" s="13">
        <v>0</v>
      </c>
      <c r="U32" s="15">
        <f t="shared" si="4"/>
        <v>0</v>
      </c>
      <c r="V32" s="13">
        <v>0</v>
      </c>
      <c r="W32" s="8">
        <f t="shared" si="5"/>
        <v>0</v>
      </c>
      <c r="X32" s="13">
        <v>1</v>
      </c>
      <c r="Y32" s="8">
        <f t="shared" si="6"/>
        <v>1</v>
      </c>
      <c r="AA32" s="49"/>
      <c r="AB32" s="49"/>
    </row>
    <row r="33" spans="1:28" ht="12.75" x14ac:dyDescent="0.2">
      <c r="A33" t="s">
        <v>98</v>
      </c>
      <c r="B33" s="43">
        <v>15</v>
      </c>
      <c r="C33" s="13">
        <v>4</v>
      </c>
      <c r="D33" s="7">
        <f t="shared" si="3"/>
        <v>0.26666666666666666</v>
      </c>
      <c r="E33" s="8">
        <v>1</v>
      </c>
      <c r="F33" s="19">
        <v>4.9000000000000004</v>
      </c>
      <c r="G33" s="19">
        <v>0.13693063937629169</v>
      </c>
      <c r="H33" s="19">
        <v>4.5125000000000002</v>
      </c>
      <c r="I33" s="19">
        <v>0.69092754410692081</v>
      </c>
      <c r="J33" s="19">
        <v>4.95</v>
      </c>
      <c r="K33" s="19">
        <v>0.11180339887498929</v>
      </c>
      <c r="L33" s="19">
        <v>4.9375</v>
      </c>
      <c r="M33" s="19">
        <v>0.125</v>
      </c>
      <c r="N33" s="19">
        <v>4.8250000000000002</v>
      </c>
      <c r="O33" s="19">
        <v>0.25614096617239573</v>
      </c>
      <c r="P33" s="19">
        <v>5</v>
      </c>
      <c r="Q33" s="19">
        <v>0</v>
      </c>
      <c r="R33" s="19">
        <v>4.854166666666667</v>
      </c>
      <c r="S33" s="19">
        <v>4.2028112449799195</v>
      </c>
      <c r="T33" s="13">
        <v>0</v>
      </c>
      <c r="U33" s="15">
        <f t="shared" si="4"/>
        <v>0</v>
      </c>
      <c r="V33" s="13">
        <v>0</v>
      </c>
      <c r="W33" s="8">
        <f t="shared" si="5"/>
        <v>0</v>
      </c>
      <c r="X33" s="13">
        <v>4</v>
      </c>
      <c r="Y33" s="8">
        <f t="shared" si="6"/>
        <v>1</v>
      </c>
      <c r="AA33" s="49"/>
      <c r="AB33" s="49"/>
    </row>
    <row r="34" spans="1:28" ht="12.75" x14ac:dyDescent="0.2">
      <c r="A34" t="s">
        <v>99</v>
      </c>
      <c r="B34" s="43">
        <v>13</v>
      </c>
      <c r="C34" s="13">
        <v>10</v>
      </c>
      <c r="D34" s="7">
        <f t="shared" si="3"/>
        <v>0.76923076923076927</v>
      </c>
      <c r="E34" s="8">
        <v>1</v>
      </c>
      <c r="F34" s="19">
        <v>4.7166666666666668</v>
      </c>
      <c r="G34" s="19">
        <v>0.41712083963243068</v>
      </c>
      <c r="H34" s="19">
        <v>4.7833333333333332</v>
      </c>
      <c r="I34" s="19">
        <v>0.3016507857945056</v>
      </c>
      <c r="J34" s="19">
        <v>4.8666666666666663</v>
      </c>
      <c r="K34" s="19">
        <v>0.23094010767585113</v>
      </c>
      <c r="L34" s="19">
        <v>4.833333333333333</v>
      </c>
      <c r="M34" s="19">
        <v>0.28867513459481298</v>
      </c>
      <c r="N34" s="19">
        <v>4.8666666666666663</v>
      </c>
      <c r="O34" s="19">
        <v>0.23094010767585069</v>
      </c>
      <c r="P34" s="19">
        <v>4.833333333333333</v>
      </c>
      <c r="Q34" s="19">
        <v>0.28867513459481392</v>
      </c>
      <c r="R34" s="19">
        <v>4.8166666666666664</v>
      </c>
      <c r="S34" s="19">
        <v>4.5</v>
      </c>
      <c r="T34" s="13">
        <v>0</v>
      </c>
      <c r="U34" s="15">
        <f t="shared" si="4"/>
        <v>0</v>
      </c>
      <c r="V34" s="13">
        <v>0</v>
      </c>
      <c r="W34" s="8">
        <f t="shared" si="5"/>
        <v>0</v>
      </c>
      <c r="X34" s="13">
        <v>10</v>
      </c>
      <c r="Y34" s="8">
        <f t="shared" si="6"/>
        <v>1</v>
      </c>
      <c r="AA34" s="49"/>
      <c r="AB34" s="49"/>
    </row>
    <row r="35" spans="1:28" ht="12.75" x14ac:dyDescent="0.2">
      <c r="A35" t="s">
        <v>100</v>
      </c>
      <c r="B35" s="43">
        <v>15</v>
      </c>
      <c r="C35" s="13">
        <v>14</v>
      </c>
      <c r="D35" s="7">
        <f t="shared" si="3"/>
        <v>0.93333333333333335</v>
      </c>
      <c r="E35" s="8">
        <v>0.99305555555555558</v>
      </c>
      <c r="F35" s="19">
        <v>4.1139568764568768</v>
      </c>
      <c r="G35" s="19">
        <v>0.90799309493789049</v>
      </c>
      <c r="H35" s="19">
        <v>4.2439102564102562</v>
      </c>
      <c r="I35" s="19">
        <v>0.81467153011275806</v>
      </c>
      <c r="J35" s="19">
        <v>4.2022477522477519</v>
      </c>
      <c r="K35" s="19">
        <v>0.87771226878952646</v>
      </c>
      <c r="L35" s="19">
        <v>4.3561105561105569</v>
      </c>
      <c r="M35" s="19">
        <v>0.67210709308187155</v>
      </c>
      <c r="N35" s="19">
        <v>3.8954545454545451</v>
      </c>
      <c r="O35" s="19">
        <v>1.1315444260571019</v>
      </c>
      <c r="P35" s="19">
        <v>4.2552405927405941</v>
      </c>
      <c r="Q35" s="19">
        <v>0.70750106502582732</v>
      </c>
      <c r="R35" s="19">
        <v>4.1778200965700973</v>
      </c>
      <c r="S35" s="19">
        <v>4.516845557543232</v>
      </c>
      <c r="T35" s="13">
        <v>0</v>
      </c>
      <c r="U35" s="15">
        <f t="shared" si="4"/>
        <v>0</v>
      </c>
      <c r="V35" s="13">
        <v>1</v>
      </c>
      <c r="W35" s="8">
        <f t="shared" si="5"/>
        <v>7.1428571428571425E-2</v>
      </c>
      <c r="X35" s="13">
        <v>13</v>
      </c>
      <c r="Y35" s="8">
        <f t="shared" si="6"/>
        <v>0.9285714285714286</v>
      </c>
      <c r="AA35" s="49"/>
      <c r="AB35" s="49"/>
    </row>
    <row r="36" spans="1:28" ht="12.75" x14ac:dyDescent="0.2">
      <c r="A36" t="s">
        <v>101</v>
      </c>
      <c r="B36" s="43">
        <v>13</v>
      </c>
      <c r="C36" s="13">
        <v>12</v>
      </c>
      <c r="D36" s="7">
        <f t="shared" si="3"/>
        <v>0.92307692307692313</v>
      </c>
      <c r="E36" s="8">
        <v>0.95890410958904104</v>
      </c>
      <c r="F36" s="19">
        <v>4.6423611111111116</v>
      </c>
      <c r="G36" s="19">
        <v>0.51167423705765469</v>
      </c>
      <c r="H36" s="19">
        <v>4.7388888888888889</v>
      </c>
      <c r="I36" s="19">
        <v>0.45953097324643066</v>
      </c>
      <c r="J36" s="19">
        <v>4.7534722222222223</v>
      </c>
      <c r="K36" s="19">
        <v>0.46966555373558405</v>
      </c>
      <c r="L36" s="19">
        <v>4.7048611111111107</v>
      </c>
      <c r="M36" s="19">
        <v>0.50948601399313365</v>
      </c>
      <c r="N36" s="19">
        <v>4.5138888888888884</v>
      </c>
      <c r="O36" s="19">
        <v>0.77108137259431031</v>
      </c>
      <c r="P36" s="19">
        <v>4.6608796296296298</v>
      </c>
      <c r="Q36" s="19">
        <v>0.53296498721293439</v>
      </c>
      <c r="R36" s="19">
        <v>4.6690586419753091</v>
      </c>
      <c r="S36" s="19">
        <v>5</v>
      </c>
      <c r="T36" s="13">
        <v>0</v>
      </c>
      <c r="U36" s="15">
        <f t="shared" si="4"/>
        <v>0</v>
      </c>
      <c r="V36" s="13">
        <v>1</v>
      </c>
      <c r="W36" s="8">
        <f t="shared" si="5"/>
        <v>8.3333333333333329E-2</v>
      </c>
      <c r="X36" s="13">
        <v>11</v>
      </c>
      <c r="Y36" s="8">
        <f t="shared" si="6"/>
        <v>0.91666666666666663</v>
      </c>
      <c r="AA36" s="49"/>
      <c r="AB36" s="49"/>
    </row>
    <row r="37" spans="1:28" ht="12.75" x14ac:dyDescent="0.2">
      <c r="A37" t="s">
        <v>102</v>
      </c>
      <c r="B37" s="43">
        <v>20</v>
      </c>
      <c r="C37" s="13">
        <v>20</v>
      </c>
      <c r="D37" s="7">
        <f t="shared" si="3"/>
        <v>1</v>
      </c>
      <c r="E37" s="8">
        <v>0.98947368421052628</v>
      </c>
      <c r="F37" s="19">
        <v>4.1316414141414146</v>
      </c>
      <c r="G37" s="19">
        <v>0.87651559754442376</v>
      </c>
      <c r="H37" s="19">
        <v>4.3245436507936503</v>
      </c>
      <c r="I37" s="19">
        <v>0.77024201004841397</v>
      </c>
      <c r="J37" s="19">
        <v>4.2418181818181813</v>
      </c>
      <c r="K37" s="19">
        <v>0.82408551584420775</v>
      </c>
      <c r="L37" s="19">
        <v>4.4291089466089471</v>
      </c>
      <c r="M37" s="19">
        <v>0.72680607917863682</v>
      </c>
      <c r="N37" s="19">
        <v>3.9854058441558435</v>
      </c>
      <c r="O37" s="19">
        <v>1.1642312406607442</v>
      </c>
      <c r="P37" s="19">
        <v>4.2053427128427137</v>
      </c>
      <c r="Q37" s="19">
        <v>0.85042547028972582</v>
      </c>
      <c r="R37" s="19">
        <v>4.2196434583934588</v>
      </c>
      <c r="S37" s="19">
        <v>4.3120007924479458</v>
      </c>
      <c r="T37" s="13">
        <v>1</v>
      </c>
      <c r="U37" s="15">
        <f t="shared" si="4"/>
        <v>0.05</v>
      </c>
      <c r="V37" s="13">
        <v>3</v>
      </c>
      <c r="W37" s="8">
        <f t="shared" si="5"/>
        <v>0.15</v>
      </c>
      <c r="X37" s="13">
        <v>16</v>
      </c>
      <c r="Y37" s="8">
        <f t="shared" si="6"/>
        <v>0.8</v>
      </c>
      <c r="AA37" s="49"/>
      <c r="AB37" s="49"/>
    </row>
    <row r="38" spans="1:28" ht="12.75" x14ac:dyDescent="0.2">
      <c r="A38" t="s">
        <v>103</v>
      </c>
      <c r="B38" s="43">
        <v>15</v>
      </c>
      <c r="C38" s="13">
        <v>13</v>
      </c>
      <c r="D38" s="7">
        <f t="shared" si="3"/>
        <v>0.8666666666666667</v>
      </c>
      <c r="E38" s="8">
        <v>0.99319727891156462</v>
      </c>
      <c r="F38" s="19">
        <v>4.1548097971859583</v>
      </c>
      <c r="G38" s="19">
        <v>0.9643896466602</v>
      </c>
      <c r="H38" s="19">
        <v>4.3696886446886456</v>
      </c>
      <c r="I38" s="19">
        <v>0.90247651918600014</v>
      </c>
      <c r="J38" s="19">
        <v>4.5041801335918983</v>
      </c>
      <c r="K38" s="19">
        <v>0.74764800494959782</v>
      </c>
      <c r="L38" s="19">
        <v>4.4562605093564844</v>
      </c>
      <c r="M38" s="19">
        <v>0.77538170379896165</v>
      </c>
      <c r="N38" s="19">
        <v>4.1794177185044061</v>
      </c>
      <c r="O38" s="19">
        <v>0.9760024618540063</v>
      </c>
      <c r="P38" s="19">
        <v>4.3050143011443325</v>
      </c>
      <c r="Q38" s="19">
        <v>0.83307108728004797</v>
      </c>
      <c r="R38" s="19">
        <v>4.3282285174119544</v>
      </c>
      <c r="S38" s="19">
        <v>4.075520833333333</v>
      </c>
      <c r="T38" s="13">
        <v>0</v>
      </c>
      <c r="U38" s="15">
        <f t="shared" si="4"/>
        <v>0</v>
      </c>
      <c r="V38" s="13">
        <v>0</v>
      </c>
      <c r="W38" s="8">
        <f t="shared" si="5"/>
        <v>0</v>
      </c>
      <c r="X38" s="13">
        <v>13</v>
      </c>
      <c r="Y38" s="8">
        <f t="shared" si="6"/>
        <v>1</v>
      </c>
      <c r="AA38" s="49"/>
      <c r="AB38" s="49"/>
    </row>
    <row r="39" spans="1:28" ht="12.75" x14ac:dyDescent="0.2">
      <c r="A39" t="s">
        <v>104</v>
      </c>
      <c r="B39" s="43">
        <v>16</v>
      </c>
      <c r="C39" s="13">
        <v>10</v>
      </c>
      <c r="D39" s="7">
        <f t="shared" si="3"/>
        <v>0.625</v>
      </c>
      <c r="E39" s="8">
        <v>1</v>
      </c>
      <c r="F39" s="19">
        <v>4.7666666666666666</v>
      </c>
      <c r="G39" s="19">
        <v>5.7735026918962783E-2</v>
      </c>
      <c r="H39" s="19">
        <v>4.3</v>
      </c>
      <c r="I39" s="19">
        <v>1.0999438818457408</v>
      </c>
      <c r="J39" s="19">
        <v>4.7333333333333334</v>
      </c>
      <c r="K39" s="19">
        <v>0.32231015802542157</v>
      </c>
      <c r="L39" s="19">
        <v>4.8666666666666663</v>
      </c>
      <c r="M39" s="19">
        <v>0.23094010767585052</v>
      </c>
      <c r="N39" s="19">
        <v>4.833333333333333</v>
      </c>
      <c r="O39" s="19">
        <v>0.21048755008415743</v>
      </c>
      <c r="P39" s="19">
        <v>4.7166666666666668</v>
      </c>
      <c r="Q39" s="19">
        <v>0.41128841751223649</v>
      </c>
      <c r="R39" s="19">
        <v>4.7027777777777784</v>
      </c>
      <c r="S39" s="19">
        <v>4.6992393695014663</v>
      </c>
      <c r="T39" s="13">
        <v>0</v>
      </c>
      <c r="U39" s="15">
        <f t="shared" si="4"/>
        <v>0</v>
      </c>
      <c r="V39" s="13">
        <v>0</v>
      </c>
      <c r="W39" s="8">
        <f t="shared" si="5"/>
        <v>0</v>
      </c>
      <c r="X39" s="13">
        <v>10</v>
      </c>
      <c r="Y39" s="8">
        <f t="shared" si="6"/>
        <v>1</v>
      </c>
      <c r="AA39" s="49"/>
      <c r="AB39" s="49"/>
    </row>
    <row r="40" spans="1:28" ht="12.75" x14ac:dyDescent="0.2">
      <c r="A40" t="s">
        <v>105</v>
      </c>
      <c r="B40" s="43">
        <v>19</v>
      </c>
      <c r="C40" s="13">
        <v>14</v>
      </c>
      <c r="D40" s="7">
        <f t="shared" si="3"/>
        <v>0.73684210526315785</v>
      </c>
      <c r="E40" s="8">
        <v>0.97674418604651159</v>
      </c>
      <c r="F40" s="19">
        <v>3.9190476190476198</v>
      </c>
      <c r="G40" s="19">
        <v>0.87299770510394425</v>
      </c>
      <c r="H40" s="19">
        <v>3.9238095238095232</v>
      </c>
      <c r="I40" s="19">
        <v>0.50121947245539411</v>
      </c>
      <c r="J40" s="19">
        <v>4.2357142857142858</v>
      </c>
      <c r="K40" s="19">
        <v>0.38814422775396906</v>
      </c>
      <c r="L40" s="19">
        <v>4.4357142857142859</v>
      </c>
      <c r="M40" s="19">
        <v>0.62239272128445411</v>
      </c>
      <c r="N40" s="19">
        <v>4.2714285714285714</v>
      </c>
      <c r="O40" s="19">
        <v>0.60382892230684071</v>
      </c>
      <c r="P40" s="19">
        <v>3.9678571428571425</v>
      </c>
      <c r="Q40" s="19">
        <v>0.6952952853478086</v>
      </c>
      <c r="R40" s="19">
        <v>4.1255952380952383</v>
      </c>
      <c r="S40" s="19">
        <v>4.2693372879008917</v>
      </c>
      <c r="T40" s="13">
        <v>1</v>
      </c>
      <c r="U40" s="15">
        <f t="shared" si="4"/>
        <v>7.1428571428571425E-2</v>
      </c>
      <c r="V40" s="13">
        <v>2</v>
      </c>
      <c r="W40" s="8">
        <f t="shared" si="5"/>
        <v>0.14285714285714285</v>
      </c>
      <c r="X40" s="13">
        <v>11</v>
      </c>
      <c r="Y40" s="8">
        <f t="shared" si="6"/>
        <v>0.7857142857142857</v>
      </c>
      <c r="AA40" s="49"/>
      <c r="AB40" s="49"/>
    </row>
    <row r="41" spans="1:28" ht="12.75" x14ac:dyDescent="0.2">
      <c r="A41" t="s">
        <v>106</v>
      </c>
      <c r="B41" s="43">
        <v>13</v>
      </c>
      <c r="C41" s="13">
        <v>10</v>
      </c>
      <c r="D41" s="7">
        <f t="shared" si="3"/>
        <v>0.76923076923076927</v>
      </c>
      <c r="E41" s="8">
        <v>1</v>
      </c>
      <c r="F41" s="19">
        <v>4.1994949494949489</v>
      </c>
      <c r="G41" s="19">
        <v>0.63906641330787228</v>
      </c>
      <c r="H41" s="19">
        <v>4.3621212121212114</v>
      </c>
      <c r="I41" s="19">
        <v>0.50228400998056777</v>
      </c>
      <c r="J41" s="19">
        <v>4.5620129870129862</v>
      </c>
      <c r="K41" s="19">
        <v>0.50833510583751607</v>
      </c>
      <c r="L41" s="19">
        <v>4.5456709956709958</v>
      </c>
      <c r="M41" s="19">
        <v>0.46771468283687351</v>
      </c>
      <c r="N41" s="19">
        <v>4.1831168831168828</v>
      </c>
      <c r="O41" s="19">
        <v>0.73446758201402285</v>
      </c>
      <c r="P41" s="19">
        <v>4.3935064935064929</v>
      </c>
      <c r="Q41" s="19">
        <v>0.54430128833083613</v>
      </c>
      <c r="R41" s="19">
        <v>4.3743205868205868</v>
      </c>
      <c r="S41" s="19">
        <v>4.5836956521739136</v>
      </c>
      <c r="T41" s="13">
        <v>0</v>
      </c>
      <c r="U41" s="15">
        <f t="shared" si="4"/>
        <v>0</v>
      </c>
      <c r="V41" s="13">
        <v>1</v>
      </c>
      <c r="W41" s="8">
        <f t="shared" si="5"/>
        <v>0.1</v>
      </c>
      <c r="X41" s="13">
        <v>9</v>
      </c>
      <c r="Y41" s="8">
        <f t="shared" si="6"/>
        <v>0.9</v>
      </c>
      <c r="AA41" s="49"/>
      <c r="AB41" s="49"/>
    </row>
    <row r="42" spans="1:28" ht="24.75" customHeight="1" x14ac:dyDescent="0.2">
      <c r="A42" s="26" t="s">
        <v>26</v>
      </c>
      <c r="B42" s="44"/>
      <c r="C42" s="45"/>
      <c r="D42" s="7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19"/>
      <c r="S42" s="19"/>
      <c r="T42" s="25"/>
      <c r="U42" s="15"/>
      <c r="V42" s="13"/>
      <c r="W42" s="8"/>
      <c r="X42" s="25"/>
      <c r="Y42" s="8"/>
    </row>
    <row r="43" spans="1:28" x14ac:dyDescent="0.2">
      <c r="A43" s="20" t="s">
        <v>27</v>
      </c>
      <c r="B43" s="44">
        <f>SUM(B13,B24,B36,B28,B39,B40,B41)</f>
        <v>96</v>
      </c>
      <c r="C43" s="44">
        <f>SUM(C13,C24,C36,C28,C39,C40,C41)</f>
        <v>68</v>
      </c>
      <c r="D43" s="7">
        <f>C43/B43</f>
        <v>0.70833333333333337</v>
      </c>
      <c r="E43" s="46">
        <v>0.98833819241982512</v>
      </c>
      <c r="F43" s="19">
        <v>4.2180438842203554</v>
      </c>
      <c r="G43" s="19">
        <v>0.66709107367962284</v>
      </c>
      <c r="H43" s="19">
        <v>4.1915748875307699</v>
      </c>
      <c r="I43" s="19">
        <v>0.74559360799171603</v>
      </c>
      <c r="J43" s="19">
        <v>4.4277523130464314</v>
      </c>
      <c r="K43" s="19">
        <v>0.55839817839545292</v>
      </c>
      <c r="L43" s="19">
        <v>4.5136517485782193</v>
      </c>
      <c r="M43" s="19">
        <v>0.60284041664425647</v>
      </c>
      <c r="N43" s="19">
        <v>4.2312982768865135</v>
      </c>
      <c r="O43" s="19">
        <v>0.79120402355099284</v>
      </c>
      <c r="P43" s="19">
        <v>4.2562319624819631</v>
      </c>
      <c r="Q43" s="19">
        <v>0.70042842333403887</v>
      </c>
      <c r="R43" s="19">
        <v>4.3064255121240418</v>
      </c>
      <c r="S43" s="19">
        <v>4.3309349437888924</v>
      </c>
      <c r="T43" s="25">
        <f>SUM(T13,T24,T36,T28,T39,T40,T41)</f>
        <v>1</v>
      </c>
      <c r="U43" s="15">
        <f>T43/C43</f>
        <v>1.4705882352941176E-2</v>
      </c>
      <c r="V43" s="13">
        <f>SUM(V13,V24,V36,V28,V39,V40,V41)</f>
        <v>8</v>
      </c>
      <c r="W43" s="8">
        <f>V43/C43</f>
        <v>0.11764705882352941</v>
      </c>
      <c r="X43" s="25">
        <f>SUM(X13,X24,X36,X28,X39,X40,X41)</f>
        <v>59</v>
      </c>
      <c r="Y43" s="8">
        <f>X43/C43</f>
        <v>0.86764705882352944</v>
      </c>
    </row>
    <row r="44" spans="1:28" x14ac:dyDescent="0.2">
      <c r="A44" s="20" t="s">
        <v>28</v>
      </c>
      <c r="B44" s="44">
        <f>SUM(B9,B23,B27,B29)</f>
        <v>44</v>
      </c>
      <c r="C44" s="44">
        <f>SUM(C9,C23,C27,C29)</f>
        <v>15</v>
      </c>
      <c r="D44" s="7">
        <f>C44/B44</f>
        <v>0.34090909090909088</v>
      </c>
      <c r="E44" s="46">
        <v>1</v>
      </c>
      <c r="F44" s="19">
        <v>4.0559860509860508</v>
      </c>
      <c r="G44" s="19">
        <v>0.92229344179242723</v>
      </c>
      <c r="H44" s="19">
        <v>4.4726858326858316</v>
      </c>
      <c r="I44" s="19">
        <v>0.60524690604476206</v>
      </c>
      <c r="J44" s="19">
        <v>4.1819418544418543</v>
      </c>
      <c r="K44" s="19">
        <v>0.92803649228477358</v>
      </c>
      <c r="L44" s="19">
        <v>4.6441847041847053</v>
      </c>
      <c r="M44" s="19">
        <v>0.47490180056732789</v>
      </c>
      <c r="N44" s="19">
        <v>4.1257587782587786</v>
      </c>
      <c r="O44" s="19">
        <v>0.98760120238158278</v>
      </c>
      <c r="P44" s="19">
        <v>4.1550000000000002</v>
      </c>
      <c r="Q44" s="19">
        <v>0.88624203639523769</v>
      </c>
      <c r="R44" s="19">
        <v>4.2725928700928701</v>
      </c>
      <c r="S44" s="19">
        <v>4.1751543209876543</v>
      </c>
      <c r="T44" s="25">
        <f>SUM(T9,T23,T27,T29)</f>
        <v>0</v>
      </c>
      <c r="U44" s="15">
        <f>T44/C44</f>
        <v>0</v>
      </c>
      <c r="V44" s="13">
        <f>SUM(V9,V23,V27,V29)</f>
        <v>1</v>
      </c>
      <c r="W44" s="8">
        <f>V44/C44</f>
        <v>6.6666666666666666E-2</v>
      </c>
      <c r="X44" s="25">
        <f>SUM(X9,X23,X27,X29)</f>
        <v>14</v>
      </c>
      <c r="Y44" s="8">
        <f>X44/C44</f>
        <v>0.93333333333333335</v>
      </c>
    </row>
    <row r="45" spans="1:28" x14ac:dyDescent="0.2">
      <c r="A45" s="20" t="s">
        <v>29</v>
      </c>
      <c r="B45" s="44">
        <f>SUM(B11,B14,B32,B6)</f>
        <v>41</v>
      </c>
      <c r="C45" s="44">
        <f>SUM(C11,C14,C32,C6)</f>
        <v>26</v>
      </c>
      <c r="D45" s="7">
        <f>C45/B45</f>
        <v>0.63414634146341464</v>
      </c>
      <c r="E45" s="46">
        <v>0.66417910447761197</v>
      </c>
      <c r="F45" s="19">
        <v>4.2019956539187309</v>
      </c>
      <c r="G45" s="19">
        <v>0.82305854001027723</v>
      </c>
      <c r="H45" s="19">
        <v>4.192057942057942</v>
      </c>
      <c r="I45" s="19">
        <v>0.85640514400675927</v>
      </c>
      <c r="J45" s="19">
        <v>4.4331427119888662</v>
      </c>
      <c r="K45" s="19">
        <v>0.66897344017252491</v>
      </c>
      <c r="L45" s="19">
        <v>4.5906049079125992</v>
      </c>
      <c r="M45" s="19">
        <v>0.65739577635893776</v>
      </c>
      <c r="N45" s="19">
        <v>4.1476771092155706</v>
      </c>
      <c r="O45" s="19">
        <v>1.0197438998110684</v>
      </c>
      <c r="P45" s="19">
        <v>4.3014896428357963</v>
      </c>
      <c r="Q45" s="19">
        <v>0.80907769163643084</v>
      </c>
      <c r="R45" s="19">
        <v>4.311161327988251</v>
      </c>
      <c r="S45" s="19">
        <v>4.4495894254968666</v>
      </c>
      <c r="T45" s="25">
        <f>SUM(T11,T14,T32,T6)</f>
        <v>1</v>
      </c>
      <c r="U45" s="15">
        <f>T45/C45</f>
        <v>3.8461538461538464E-2</v>
      </c>
      <c r="V45" s="13">
        <f>SUM(V11,V14,V32,V6)</f>
        <v>1</v>
      </c>
      <c r="W45" s="8">
        <f>V45/C45</f>
        <v>3.8461538461538464E-2</v>
      </c>
      <c r="X45" s="25">
        <f>SUM(X11,X14,X32,X6)</f>
        <v>24</v>
      </c>
      <c r="Y45" s="8">
        <f>X45/C45</f>
        <v>0.92307692307692313</v>
      </c>
    </row>
    <row r="46" spans="1:28" x14ac:dyDescent="0.2">
      <c r="A46" s="20" t="s">
        <v>30</v>
      </c>
      <c r="B46" s="44">
        <f>SUM(B4,B5,B8,B12,B21,B34,B35,B37,B38)</f>
        <v>155</v>
      </c>
      <c r="C46" s="44">
        <f>SUM(C4,C5,C8,C12,C21,C34,C35,C37,C38)</f>
        <v>132</v>
      </c>
      <c r="D46" s="7">
        <f>C46/B46</f>
        <v>0.85161290322580641</v>
      </c>
      <c r="E46" s="46">
        <v>0.99186390532544377</v>
      </c>
      <c r="F46" s="47">
        <v>4.1353713687179825</v>
      </c>
      <c r="G46" s="47">
        <v>0.83349469906218498</v>
      </c>
      <c r="H46" s="47">
        <v>4.3343778609006103</v>
      </c>
      <c r="I46" s="47">
        <v>0.74345776612852288</v>
      </c>
      <c r="J46" s="47">
        <v>4.3415314826815488</v>
      </c>
      <c r="K46" s="47">
        <v>0.72919754703246875</v>
      </c>
      <c r="L46" s="47">
        <v>4.531155844498957</v>
      </c>
      <c r="M46" s="47">
        <v>0.66347908723518145</v>
      </c>
      <c r="N46" s="47">
        <v>3.9525451424999236</v>
      </c>
      <c r="O46" s="47">
        <v>1.0198284391209218</v>
      </c>
      <c r="P46" s="47">
        <v>4.2225997737815648</v>
      </c>
      <c r="Q46" s="47">
        <v>0.82591086868188601</v>
      </c>
      <c r="R46" s="19">
        <v>4.252930245513431</v>
      </c>
      <c r="S46" s="19">
        <v>4.0659090940989442</v>
      </c>
      <c r="T46" s="25">
        <f>SUM(T4,T5,T8,T12,T21,T34,T35,T37,T38)</f>
        <v>3</v>
      </c>
      <c r="U46" s="15">
        <f>T46/C46</f>
        <v>2.2727272727272728E-2</v>
      </c>
      <c r="V46" s="25">
        <f>SUM(V4,V5,V8,V12,V21,V34,V35,V37,V38)</f>
        <v>10</v>
      </c>
      <c r="W46" s="8">
        <f>V46/C46</f>
        <v>7.575757575757576E-2</v>
      </c>
      <c r="X46" s="25">
        <f>SUM(X4,X5,X8,X12,X21,X34,X35,X37,X38)</f>
        <v>119</v>
      </c>
      <c r="Y46" s="8">
        <f>X46/C46</f>
        <v>0.90151515151515149</v>
      </c>
    </row>
    <row r="47" spans="1:28" x14ac:dyDescent="0.2">
      <c r="A47" s="20" t="s">
        <v>31</v>
      </c>
      <c r="B47" s="44">
        <f>SUM(B3,B7,B10,B15,B16,B17,B18,B19,B20,B22,B25,B26,B30,B31,B33)</f>
        <v>331</v>
      </c>
      <c r="C47" s="44">
        <f>SUM(C3,C7,C10,C15,C16,C17,C18,C19,C20,C22,C25,C26,C30,C31,C33)</f>
        <v>252</v>
      </c>
      <c r="D47" s="7">
        <f>C47/B47</f>
        <v>0.76132930513595165</v>
      </c>
      <c r="E47" s="46">
        <v>0.98442510306917086</v>
      </c>
      <c r="F47" s="19">
        <v>4.0006110413432516</v>
      </c>
      <c r="G47" s="19">
        <v>0.74656063512636339</v>
      </c>
      <c r="H47" s="19">
        <v>4.0419765456052286</v>
      </c>
      <c r="I47" s="19">
        <v>0.74635437593057874</v>
      </c>
      <c r="J47" s="19">
        <v>4.1979550919423216</v>
      </c>
      <c r="K47" s="19">
        <v>0.72142558514204824</v>
      </c>
      <c r="L47" s="19">
        <v>4.3209990681550163</v>
      </c>
      <c r="M47" s="19">
        <v>0.69187514882446233</v>
      </c>
      <c r="N47" s="19">
        <v>4.0394328194403206</v>
      </c>
      <c r="O47" s="19">
        <v>0.75442860030178327</v>
      </c>
      <c r="P47" s="19">
        <v>4.0746221921542007</v>
      </c>
      <c r="Q47" s="19">
        <v>0.73776067623397512</v>
      </c>
      <c r="R47" s="19">
        <v>4.1125994597733895</v>
      </c>
      <c r="S47" s="19">
        <v>3.8519780044586103</v>
      </c>
      <c r="T47" s="25">
        <f>SUM(T3,T7,T10,T15,T16,T17,T18,T19,T20,T22,T25,T26,T30,T31,T33)</f>
        <v>17</v>
      </c>
      <c r="U47" s="15">
        <f>T47/C47</f>
        <v>6.7460317460317457E-2</v>
      </c>
      <c r="V47" s="13">
        <f>SUM(V3,V7,V10,V15,V16,V17,V18,V19,V20,V22,V25,V26,V30,V31,V33)</f>
        <v>32</v>
      </c>
      <c r="W47" s="8">
        <f>V47/C47</f>
        <v>0.12698412698412698</v>
      </c>
      <c r="X47" s="25">
        <f>SUM(X3,X7,X10,X15,X16,X17,X18,X19,X20,X22,X25,X26,X30,X31,X33)</f>
        <v>203</v>
      </c>
      <c r="Y47" s="8">
        <f>X47/C47</f>
        <v>0.80555555555555558</v>
      </c>
    </row>
    <row r="48" spans="1:28" x14ac:dyDescent="0.2">
      <c r="A48" s="20"/>
      <c r="B48" s="44"/>
      <c r="C48" s="45"/>
      <c r="D48" s="7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5"/>
      <c r="V48" s="13"/>
      <c r="W48" s="8"/>
      <c r="X48" s="25"/>
      <c r="Y48" s="8"/>
    </row>
    <row r="49" spans="1:49" s="12" customFormat="1" ht="24" customHeight="1" x14ac:dyDescent="0.2">
      <c r="A49" s="27" t="s">
        <v>24</v>
      </c>
      <c r="B49" s="10">
        <f>SUM(B3:B41)</f>
        <v>667</v>
      </c>
      <c r="C49" s="10">
        <f>SUM(C3:C41)</f>
        <v>493</v>
      </c>
      <c r="D49" s="35">
        <f>C49/B49</f>
        <v>0.73913043478260865</v>
      </c>
      <c r="E49" s="53">
        <v>0.97719553614750121</v>
      </c>
      <c r="F49" s="37">
        <v>4.0789891784643713</v>
      </c>
      <c r="G49" s="37">
        <v>0.76794485991389461</v>
      </c>
      <c r="H49" s="37">
        <v>4.1619205952683282</v>
      </c>
      <c r="I49" s="37">
        <v>0.74633940693664524</v>
      </c>
      <c r="J49" s="37">
        <v>4.2800098062858538</v>
      </c>
      <c r="K49" s="37">
        <v>0.70461892121961589</v>
      </c>
      <c r="L49" s="37">
        <v>4.4278928067357874</v>
      </c>
      <c r="M49" s="37">
        <v>0.66345605529734786</v>
      </c>
      <c r="N49" s="37">
        <v>4.0509681514213369</v>
      </c>
      <c r="O49" s="37">
        <v>0.85121113583988084</v>
      </c>
      <c r="P49" s="37">
        <v>4.1537027722607096</v>
      </c>
      <c r="Q49" s="37">
        <v>0.76422429187222918</v>
      </c>
      <c r="R49" s="37">
        <v>4.192247218406064</v>
      </c>
      <c r="S49" s="37">
        <v>3.8563365604859143</v>
      </c>
      <c r="T49" s="14">
        <f>SUM(T3:T41)</f>
        <v>22</v>
      </c>
      <c r="U49" s="16">
        <f>T49/C49</f>
        <v>4.4624746450304259E-2</v>
      </c>
      <c r="V49" s="10">
        <f>SUM(V3:V41)</f>
        <v>52</v>
      </c>
      <c r="W49" s="11">
        <f>V49/C49</f>
        <v>0.10547667342799188</v>
      </c>
      <c r="X49" s="10">
        <f>SUM(X3:X41)</f>
        <v>419</v>
      </c>
      <c r="Y49" s="11">
        <f>X49/C49</f>
        <v>0.84989858012170383</v>
      </c>
    </row>
    <row r="50" spans="1:49" x14ac:dyDescent="0.2">
      <c r="C50" s="45"/>
      <c r="D50" s="18"/>
      <c r="E50" s="11"/>
    </row>
    <row r="51" spans="1:49" x14ac:dyDescent="0.2">
      <c r="C51" s="45"/>
    </row>
    <row r="55" spans="1:49" x14ac:dyDescent="0.2">
      <c r="AV55" s="9">
        <v>3.7775098640946951</v>
      </c>
      <c r="AW55" s="9">
        <v>1.4170921209931495</v>
      </c>
    </row>
  </sheetData>
  <mergeCells count="4">
    <mergeCell ref="V2:W2"/>
    <mergeCell ref="X2:Y2"/>
    <mergeCell ref="T1:Y1"/>
    <mergeCell ref="T2:U2"/>
  </mergeCells>
  <phoneticPr fontId="0" type="noConversion"/>
  <pageMargins left="0.47244094488188981" right="0.27559055118110237" top="0.51181102362204722" bottom="0.43307086614173229" header="0" footer="0"/>
  <pageSetup paperSize="9" scale="25" fitToHeight="0" orientation="landscape" r:id="rId1"/>
  <headerFooter alignWithMargins="0">
    <oddHeader>&amp;C&amp;"Arial,Negrita"&amp;12RESULTADOS FINALES POSTGRADO 2018-2019
ENCUESTA DE PROFESOR</oddHeader>
  </headerFooter>
  <ignoredErrors>
    <ignoredError sqref="W49 D49 D43:D47 W43:W47" formula="1"/>
    <ignoredError sqref="W6:W7 Y6:Y7 U3:U8 U18:U26 U29:U42" unlockedFormula="1"/>
    <ignoredError sqref="U49 U43:U47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Props1.xml><?xml version="1.0" encoding="utf-8"?>
<ds:datastoreItem xmlns:ds="http://schemas.openxmlformats.org/officeDocument/2006/customXml" ds:itemID="{BA7AB218-BAB9-47CA-A3C0-2560F85F2B36}"/>
</file>

<file path=customXml/itemProps2.xml><?xml version="1.0" encoding="utf-8"?>
<ds:datastoreItem xmlns:ds="http://schemas.openxmlformats.org/officeDocument/2006/customXml" ds:itemID="{4A46029F-32F5-400B-9C45-4CD88EC4AD1C}"/>
</file>

<file path=customXml/itemProps3.xml><?xml version="1.0" encoding="utf-8"?>
<ds:datastoreItem xmlns:ds="http://schemas.openxmlformats.org/officeDocument/2006/customXml" ds:itemID="{4E02CE74-EC15-4DB7-949C-9D3E7D2F7A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Portada</vt:lpstr>
      <vt:lpstr>Preguntas</vt:lpstr>
      <vt:lpstr>Valoración ASIGNATURAS</vt:lpstr>
      <vt:lpstr>Valoración PROFESORADO</vt:lpstr>
      <vt:lpstr>'Valoración ASIGNATURAS'!Títulos_a_imprimir</vt:lpstr>
      <vt:lpstr>'Valoración PROFESORADO'!Títulos_a_imprimir</vt:lpstr>
    </vt:vector>
  </TitlesOfParts>
  <Company>Universidad de Cantabria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Área de Calidad</dc:creator>
  <cp:lastModifiedBy>gilp</cp:lastModifiedBy>
  <cp:lastPrinted>2017-09-01T08:24:55Z</cp:lastPrinted>
  <dcterms:created xsi:type="dcterms:W3CDTF">2010-07-21T09:27:48Z</dcterms:created>
  <dcterms:modified xsi:type="dcterms:W3CDTF">2020-02-18T08:15:57Z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