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3-2024\Grado\"/>
    </mc:Choice>
  </mc:AlternateContent>
  <xr:revisionPtr revIDLastSave="0" documentId="13_ncr:1_{6B3BD173-9996-48E4-A1EC-AFF639247B44}" xr6:coauthVersionLast="47" xr6:coauthVersionMax="47" xr10:uidLastSave="{00000000-0000-0000-0000-000000000000}"/>
  <bookViews>
    <workbookView xWindow="-28920" yWindow="-120" windowWidth="29040" windowHeight="15720" tabRatio="821" activeTab="2" xr2:uid="{00000000-000D-0000-FFFF-FFFF00000000}"/>
  </bookViews>
  <sheets>
    <sheet name="Portada" sheetId="14" r:id="rId1"/>
    <sheet name="Preguntas" sheetId="5" r:id="rId2"/>
    <sheet name="Valoración ASIGNATURAS" sheetId="9" r:id="rId3"/>
    <sheet name="Valoración PROFESORADO" sheetId="1" r:id="rId4"/>
  </sheets>
  <definedNames>
    <definedName name="_xlnm.Print_Titles" localSheetId="2">'Valoración ASIGNATURAS'!$A:$A</definedName>
    <definedName name="_xlnm.Print_Titles" localSheetId="3">'Valoración PROFESORADO'!$A:$A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1" l="1"/>
  <c r="C41" i="1"/>
  <c r="C40" i="1"/>
  <c r="B41" i="9"/>
  <c r="Z34" i="9"/>
  <c r="X34" i="9"/>
  <c r="V34" i="9"/>
  <c r="D34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3" i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6" i="9"/>
  <c r="T37" i="9"/>
  <c r="T38" i="9"/>
  <c r="T39" i="9"/>
  <c r="T40" i="9"/>
  <c r="T41" i="9"/>
  <c r="T3" i="9"/>
  <c r="W40" i="1" l="1"/>
  <c r="U40" i="1"/>
  <c r="S40" i="1"/>
  <c r="B40" i="1"/>
  <c r="Y40" i="9"/>
  <c r="D14" i="1" l="1"/>
  <c r="B40" i="9"/>
  <c r="Y41" i="9"/>
  <c r="W41" i="9"/>
  <c r="U41" i="9"/>
  <c r="F41" i="9"/>
  <c r="E41" i="9"/>
  <c r="C41" i="9"/>
  <c r="F40" i="9"/>
  <c r="E40" i="9"/>
  <c r="C40" i="9"/>
  <c r="G34" i="9"/>
  <c r="D34" i="9"/>
  <c r="W40" i="9" l="1"/>
  <c r="U40" i="9"/>
  <c r="B39" i="1" l="1"/>
  <c r="B38" i="1"/>
  <c r="B37" i="1"/>
  <c r="B36" i="1"/>
  <c r="B39" i="9"/>
  <c r="B38" i="9"/>
  <c r="B37" i="9"/>
  <c r="B36" i="9"/>
  <c r="Y39" i="9" l="1"/>
  <c r="Y38" i="9"/>
  <c r="Y37" i="9"/>
  <c r="Y36" i="9"/>
  <c r="W39" i="9"/>
  <c r="W38" i="9"/>
  <c r="W37" i="9"/>
  <c r="W36" i="9"/>
  <c r="U39" i="9"/>
  <c r="U38" i="9"/>
  <c r="U37" i="9"/>
  <c r="U36" i="9"/>
  <c r="F39" i="9"/>
  <c r="F38" i="9"/>
  <c r="F37" i="9"/>
  <c r="F36" i="9"/>
  <c r="E39" i="9"/>
  <c r="E38" i="9"/>
  <c r="E37" i="9"/>
  <c r="E36" i="9"/>
  <c r="C38" i="9"/>
  <c r="Z4" i="9"/>
  <c r="Z5" i="9"/>
  <c r="Z6" i="9"/>
  <c r="Z7" i="9"/>
  <c r="Z8" i="9"/>
  <c r="Z9" i="9"/>
  <c r="Z10" i="9"/>
  <c r="Z11" i="9"/>
  <c r="Z12" i="9"/>
  <c r="Z13" i="9"/>
  <c r="Z14" i="9"/>
  <c r="Z15" i="9"/>
  <c r="X4" i="9"/>
  <c r="X5" i="9"/>
  <c r="X6" i="9"/>
  <c r="X7" i="9"/>
  <c r="X8" i="9"/>
  <c r="X9" i="9"/>
  <c r="X10" i="9"/>
  <c r="X11" i="9"/>
  <c r="X12" i="9"/>
  <c r="X13" i="9"/>
  <c r="X14" i="9"/>
  <c r="X15" i="9"/>
  <c r="V4" i="9"/>
  <c r="V5" i="9"/>
  <c r="V6" i="9"/>
  <c r="V7" i="9"/>
  <c r="V8" i="9"/>
  <c r="V9" i="9"/>
  <c r="V10" i="9"/>
  <c r="V11" i="9"/>
  <c r="V12" i="9"/>
  <c r="V13" i="9"/>
  <c r="V14" i="9"/>
  <c r="V15" i="9"/>
  <c r="G4" i="9"/>
  <c r="G5" i="9"/>
  <c r="G6" i="9"/>
  <c r="G7" i="9"/>
  <c r="G8" i="9"/>
  <c r="G9" i="9"/>
  <c r="G10" i="9"/>
  <c r="G11" i="9"/>
  <c r="G12" i="9"/>
  <c r="G13" i="9"/>
  <c r="G14" i="9"/>
  <c r="G15" i="9"/>
  <c r="D4" i="9"/>
  <c r="D5" i="9"/>
  <c r="D6" i="9"/>
  <c r="D7" i="9"/>
  <c r="D8" i="9"/>
  <c r="D9" i="9"/>
  <c r="D10" i="9"/>
  <c r="D11" i="9"/>
  <c r="D12" i="9"/>
  <c r="D13" i="9"/>
  <c r="D14" i="9"/>
  <c r="D15" i="9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W39" i="1"/>
  <c r="W38" i="1"/>
  <c r="W37" i="1"/>
  <c r="W36" i="1"/>
  <c r="U39" i="1"/>
  <c r="U38" i="1"/>
  <c r="U37" i="1"/>
  <c r="U36" i="1"/>
  <c r="S39" i="1"/>
  <c r="S38" i="1"/>
  <c r="S37" i="1"/>
  <c r="S36" i="1"/>
  <c r="W41" i="1"/>
  <c r="U41" i="1"/>
  <c r="S41" i="1"/>
  <c r="X14" i="1"/>
  <c r="X15" i="1"/>
  <c r="V14" i="1"/>
  <c r="V15" i="1"/>
  <c r="V16" i="1"/>
  <c r="X4" i="1"/>
  <c r="X5" i="1"/>
  <c r="X6" i="1"/>
  <c r="X7" i="1"/>
  <c r="X8" i="1"/>
  <c r="V4" i="1"/>
  <c r="V5" i="1"/>
  <c r="V6" i="1"/>
  <c r="V7" i="1"/>
  <c r="D15" i="1"/>
  <c r="D4" i="1"/>
  <c r="D5" i="1"/>
  <c r="D6" i="1"/>
  <c r="D7" i="1"/>
  <c r="C38" i="1"/>
  <c r="C39" i="1" l="1"/>
  <c r="C39" i="9" l="1"/>
  <c r="D8" i="1" l="1"/>
  <c r="D9" i="1"/>
  <c r="D10" i="1"/>
  <c r="D11" i="1"/>
  <c r="D12" i="1"/>
  <c r="D1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  <c r="X3" i="1"/>
  <c r="X9" i="1"/>
  <c r="X10" i="1"/>
  <c r="X11" i="1"/>
  <c r="X12" i="1"/>
  <c r="X13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V8" i="1"/>
  <c r="V9" i="1"/>
  <c r="V10" i="1"/>
  <c r="V11" i="1"/>
  <c r="V12" i="1"/>
  <c r="V13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T3" i="1"/>
  <c r="C37" i="1"/>
  <c r="C36" i="1"/>
  <c r="T36" i="1" s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" i="9"/>
  <c r="C37" i="9"/>
  <c r="C36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" i="9"/>
  <c r="X37" i="1" l="1"/>
  <c r="T40" i="1"/>
  <c r="T38" i="1"/>
  <c r="V36" i="1"/>
  <c r="V40" i="1"/>
  <c r="V38" i="1"/>
  <c r="X38" i="1"/>
  <c r="X36" i="1"/>
  <c r="T39" i="1"/>
  <c r="T37" i="1"/>
  <c r="V39" i="1"/>
  <c r="X40" i="1"/>
  <c r="X39" i="1"/>
  <c r="V37" i="1"/>
  <c r="V40" i="9"/>
  <c r="D40" i="1" l="1"/>
  <c r="D39" i="1"/>
  <c r="D38" i="1"/>
  <c r="D37" i="1"/>
  <c r="D36" i="1"/>
  <c r="V39" i="9" l="1"/>
  <c r="V38" i="9"/>
  <c r="V37" i="9"/>
  <c r="V36" i="9"/>
  <c r="D40" i="9" l="1"/>
  <c r="D39" i="9"/>
  <c r="D38" i="9"/>
  <c r="D37" i="9"/>
  <c r="V41" i="9"/>
  <c r="Z36" i="9" l="1"/>
  <c r="D36" i="9"/>
  <c r="X36" i="9"/>
  <c r="Z37" i="9" l="1"/>
  <c r="Z38" i="9"/>
  <c r="Z39" i="9"/>
  <c r="Z40" i="9"/>
  <c r="X37" i="9"/>
  <c r="X38" i="9"/>
  <c r="X39" i="9"/>
  <c r="X40" i="9"/>
  <c r="G36" i="9"/>
  <c r="G37" i="9"/>
  <c r="G38" i="9"/>
  <c r="G39" i="9"/>
  <c r="G40" i="9"/>
  <c r="G3" i="9" l="1"/>
  <c r="G41" i="9" l="1"/>
  <c r="X41" i="9"/>
  <c r="Z41" i="9"/>
  <c r="D41" i="9"/>
  <c r="D41" i="1" l="1"/>
  <c r="T41" i="1" l="1"/>
  <c r="V41" i="1" l="1"/>
  <c r="X41" i="1"/>
</calcChain>
</file>

<file path=xl/sharedStrings.xml><?xml version="1.0" encoding="utf-8"?>
<sst xmlns="http://schemas.openxmlformats.org/spreadsheetml/2006/main" count="153" uniqueCount="96">
  <si>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</si>
  <si>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</si>
  <si>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</si>
  <si>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</si>
  <si>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</si>
  <si>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</si>
  <si>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</si>
  <si>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</si>
  <si>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</si>
  <si>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</si>
  <si>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</si>
  <si>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</si>
  <si>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</si>
  <si>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</si>
  <si>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</si>
  <si>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</si>
  <si>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</si>
  <si>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</si>
  <si>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</si>
  <si>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</si>
  <si>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GRADO EN FISICA</t>
  </si>
  <si>
    <t>GRADO EN GEOGRAFIA Y ORDENACION DEL TERRITORIO</t>
  </si>
  <si>
    <t>GRADO EN HISTORIA</t>
  </si>
  <si>
    <t>GRADO EN MATEMATICAS</t>
  </si>
  <si>
    <t>GRADO EN MEDICINA</t>
  </si>
  <si>
    <t>LISTADO PREGUNTAS ENCUESTA</t>
  </si>
  <si>
    <t>Escala de valoración</t>
  </si>
  <si>
    <t>GRADO EN ADMINISTRACION Y DIRECCION DE EMPRESAS</t>
  </si>
  <si>
    <t>GRADO EN DERECHO</t>
  </si>
  <si>
    <t>GRADO EN ECONOMIA</t>
  </si>
  <si>
    <t>GRADO EN ENFERMERIA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</si>
  <si>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</si>
  <si>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</si>
  <si>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</si>
  <si>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</si>
  <si>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</si>
  <si>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</si>
  <si>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</si>
  <si>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</si>
  <si>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</si>
  <si>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</si>
  <si>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</si>
  <si>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</si>
  <si>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MAGISTERIO EN EDUCACION INFANTIL</t>
  </si>
  <si>
    <t>GRADO EN MAGISTERIO EN EDUCACION PRIMARIA</t>
  </si>
  <si>
    <t>GRADO EN RELACIONES LABORALES</t>
  </si>
  <si>
    <t>MEDIA UC</t>
  </si>
  <si>
    <t>GRADO EN FISIOTERAPIA</t>
  </si>
  <si>
    <t>Unidades con media X</t>
  </si>
  <si>
    <t>GRADO EN LOGOPEDIA</t>
  </si>
  <si>
    <t>GRADO EN ESTUDIOS HISPANICOS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</si>
  <si>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</si>
  <si>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</si>
  <si>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</si>
  <si>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</si>
  <si>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</si>
  <si>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</si>
  <si>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ENCUESTA DE OPINIÓN DE LOS ESTUDIANTES SOBRE LA ACTIVIDAD DOCENTE DEL PROFESORADO</t>
  </si>
  <si>
    <t>Desv
ITEM 1</t>
  </si>
  <si>
    <t>Desv
ITEM 2</t>
  </si>
  <si>
    <t>Desv
ITEM 3</t>
  </si>
  <si>
    <t>Desv
ITEM 4</t>
  </si>
  <si>
    <t>Desv
ITEM 5</t>
  </si>
  <si>
    <t>Desv
ITEM 6</t>
  </si>
  <si>
    <t>GRADOS MAGISTERIO EN ED. INFANTIL Y PRIMARIA</t>
  </si>
  <si>
    <t>ENCUESTA DE OPINIÓN DE LOS ESTUDIANTES SOBRE LA ACTIVIDAD DOCENTE - ASIGNATURA</t>
  </si>
  <si>
    <t>Los materiales y la bibliografía recomendada son accesibles y de utilidad.</t>
  </si>
  <si>
    <t>La distribución de horas teóricas y prácticas de la asignatura es acertada.</t>
  </si>
  <si>
    <t>El esfuerzo necesario para aprobar es el adecuado.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</si>
  <si>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</si>
  <si>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</si>
  <si>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</si>
  <si>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</si>
  <si>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evalúa adecuadamente.</t>
  </si>
  <si>
    <t>El profesor es accesible y resuelve las dudas planteadas.</t>
  </si>
  <si>
    <t>El profesor cumple con el horario de clase.</t>
  </si>
  <si>
    <t>La asistencia a clase es de utilidad.</t>
  </si>
  <si>
    <t>El profesor puede considerarse un buen docente.</t>
  </si>
  <si>
    <t>¿Asistes regularmente a clase de este profesor?</t>
  </si>
  <si>
    <t>% que asiste regularmente a clase</t>
  </si>
  <si>
    <t>Asignaturas Evaluadas</t>
  </si>
  <si>
    <t>% Asignaturas Evaluadas</t>
  </si>
  <si>
    <t>Asignaturas con media X</t>
  </si>
  <si>
    <t>GRADO EN GESTIÓN HOTELERA Y TURÍSTICA</t>
  </si>
  <si>
    <t>PROGRAMA CORNELL</t>
  </si>
  <si>
    <t>GRADO EN CIENCIAS BIOMEDICAS</t>
  </si>
  <si>
    <t>GRADO EN INGENIERÍA CIVIL (MENCIÓN EN CONSTRUCCIONES CIVILES)</t>
  </si>
  <si>
    <t>Número total Asignaturas
(&gt;1 matriculado)</t>
  </si>
  <si>
    <t>Num. Total Matriculados</t>
  </si>
  <si>
    <t>% Participación Total</t>
  </si>
  <si>
    <t>Media Global
2023-2024</t>
  </si>
  <si>
    <t>VICERRECTORADO DE ORDENACIÓN ACADÉMICA Y PROFESORADO</t>
  </si>
  <si>
    <t>UNIVERSIDAD DE CANTABRIA</t>
  </si>
  <si>
    <t xml:space="preserve">TABLA DE RESULTADOS </t>
  </si>
  <si>
    <t>TÍTULOS DE GRADO</t>
  </si>
  <si>
    <t>CURSO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</si>
</sst>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0" fontId="17" fillId="0" borderId="0"/>
    <xf numFmtId="0" fontId="7" fillId="0" borderId="0"/>
    <xf numFmtId="0" fontId="7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8" fillId="0" borderId="0"/>
    <xf numFmtId="0" fontId="4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2" fillId="0" borderId="0" xfId="6" applyNumberFormat="1" applyFont="1" applyAlignment="1">
      <alignment horizontal="center" vertical="center"/>
    </xf>
    <xf numFmtId="10" fontId="12" fillId="0" borderId="0" xfId="6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0" fontId="15" fillId="0" borderId="0" xfId="6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5" applyFont="1" applyFill="1" applyBorder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9" fontId="15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wrapText="1"/>
    </xf>
    <xf numFmtId="0" fontId="13" fillId="0" borderId="0" xfId="9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4" fillId="8" borderId="3" xfId="5" applyFont="1" applyFill="1" applyBorder="1" applyAlignment="1">
      <alignment vertical="center" wrapText="1"/>
    </xf>
    <xf numFmtId="0" fontId="14" fillId="9" borderId="3" xfId="5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4" fillId="6" borderId="2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0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9" fontId="15" fillId="0" borderId="0" xfId="6" applyFont="1" applyAlignment="1">
      <alignment horizontal="center" vertical="center"/>
    </xf>
    <xf numFmtId="165" fontId="15" fillId="0" borderId="0" xfId="6" applyNumberFormat="1" applyFont="1" applyAlignment="1">
      <alignment horizontal="center" vertical="center"/>
    </xf>
    <xf numFmtId="2" fontId="14" fillId="0" borderId="1" xfId="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2" fontId="13" fillId="0" borderId="0" xfId="3" applyNumberFormat="1" applyFont="1" applyFill="1" applyBorder="1" applyAlignment="1">
      <alignment horizontal="center" vertical="center" wrapText="1"/>
    </xf>
    <xf numFmtId="2" fontId="13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165" fontId="12" fillId="0" borderId="0" xfId="6" applyNumberFormat="1" applyFont="1" applyAlignment="1" applyProtection="1">
      <alignment horizontal="center" vertical="center"/>
      <protection locked="0"/>
    </xf>
    <xf numFmtId="165" fontId="15" fillId="0" borderId="0" xfId="6" applyNumberFormat="1" applyFont="1" applyAlignment="1" applyProtection="1">
      <alignment horizontal="center" vertical="center"/>
      <protection locked="0"/>
    </xf>
    <xf numFmtId="165" fontId="12" fillId="0" borderId="0" xfId="6" applyNumberFormat="1" applyFont="1" applyAlignment="1">
      <alignment horizontal="center" vertical="center"/>
    </xf>
    <xf numFmtId="0" fontId="1" fillId="0" borderId="0" xfId="14"/>
    <xf numFmtId="0" fontId="21" fillId="0" borderId="0" xfId="14" applyFont="1" applyAlignment="1">
      <alignment horizontal="center"/>
    </xf>
    <xf numFmtId="0" fontId="19" fillId="0" borderId="0" xfId="14" applyFont="1" applyAlignment="1">
      <alignment horizontal="center"/>
    </xf>
    <xf numFmtId="0" fontId="20" fillId="0" borderId="9" xfId="14" applyFont="1" applyBorder="1" applyAlignment="1">
      <alignment horizontal="center" vertical="distributed"/>
    </xf>
    <xf numFmtId="0" fontId="20" fillId="0" borderId="10" xfId="14" applyFont="1" applyBorder="1" applyAlignment="1">
      <alignment horizontal="center" vertical="distributed"/>
    </xf>
    <xf numFmtId="0" fontId="20" fillId="0" borderId="11" xfId="14" applyFont="1" applyBorder="1" applyAlignment="1">
      <alignment horizontal="center" vertical="distributed"/>
    </xf>
    <xf numFmtId="0" fontId="20" fillId="0" borderId="12" xfId="14" applyFont="1" applyBorder="1" applyAlignment="1">
      <alignment horizontal="center" vertical="distributed"/>
    </xf>
    <xf numFmtId="0" fontId="20" fillId="0" borderId="0" xfId="14" applyFont="1" applyAlignment="1">
      <alignment horizontal="center" vertical="distributed"/>
    </xf>
    <xf numFmtId="0" fontId="20" fillId="0" borderId="13" xfId="14" applyFont="1" applyBorder="1" applyAlignment="1">
      <alignment horizontal="center" vertical="distributed"/>
    </xf>
    <xf numFmtId="0" fontId="20" fillId="0" borderId="14" xfId="14" applyFont="1" applyBorder="1" applyAlignment="1">
      <alignment horizontal="center" vertical="distributed"/>
    </xf>
    <xf numFmtId="0" fontId="20" fillId="0" borderId="15" xfId="14" applyFont="1" applyBorder="1" applyAlignment="1">
      <alignment horizontal="center" vertical="distributed"/>
    </xf>
    <xf numFmtId="0" fontId="20" fillId="0" borderId="16" xfId="14" applyFont="1" applyBorder="1" applyAlignment="1">
      <alignment horizontal="center" vertical="distributed"/>
    </xf>
    <xf numFmtId="0" fontId="21" fillId="0" borderId="0" xfId="14" applyFont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7" xfId="0" applyNumberFormat="1" applyFont="1" applyFill="1" applyBorder="1" applyAlignment="1">
      <alignment horizontal="center" vertical="center" wrapText="1"/>
    </xf>
    <xf numFmtId="0" fontId="15" fillId="7" borderId="8" xfId="0" applyNumberFormat="1" applyFont="1" applyFill="1" applyBorder="1" applyAlignment="1">
      <alignment horizontal="center" vertical="center" wrapText="1"/>
    </xf>
  </cellXfs>
  <cellStyles count="15">
    <cellStyle name="Normal" xfId="0" builtinId="0"/>
    <cellStyle name="Normal 2" xfId="1" xr:uid="{00000000-0005-0000-0000-000001000000}"/>
    <cellStyle name="Normal 3" xfId="2" xr:uid="{00000000-0005-0000-0000-000002000000}"/>
    <cellStyle name="Normal 3 2" xfId="11" xr:uid="{00000000-0005-0000-0000-000003000000}"/>
    <cellStyle name="Normal 3 2 2" xfId="14" xr:uid="{63BC45DA-0251-46E6-84E0-3AE315F4D2A9}"/>
    <cellStyle name="Normal 4" xfId="8" xr:uid="{00000000-0005-0000-0000-000004000000}"/>
    <cellStyle name="Normal 5" xfId="10" xr:uid="{00000000-0005-0000-0000-000005000000}"/>
    <cellStyle name="Normal 6" xfId="12" xr:uid="{00000000-0005-0000-0000-000006000000}"/>
    <cellStyle name="Normal 7" xfId="13" xr:uid="{00000000-0005-0000-0000-000007000000}"/>
    <cellStyle name="Normal_Hoja1" xfId="3" xr:uid="{00000000-0005-0000-0000-000008000000}"/>
    <cellStyle name="Normal_Hoja1 2" xfId="9" xr:uid="{00000000-0005-0000-0000-000009000000}"/>
    <cellStyle name="Normal_Hoja1_1" xfId="4" xr:uid="{00000000-0005-0000-0000-00000A000000}"/>
    <cellStyle name="Normal_Hoja1_Valoración general" xfId="5" xr:uid="{00000000-0005-0000-0000-00000B000000}"/>
    <cellStyle name="Porcentaje" xfId="6" builtinId="5"/>
    <cellStyle name="Porcentual 2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A4252CF0-EDBD-4891-A330-AA842833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075334-1797-49DE-A30E-16BC646F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3F09-59EC-4057-ADD1-DFA4D1A2440E}">
  <dimension ref="A1:J19"/>
  <sheetViews>
    <sheetView workbookViewId="0">
      <selection activeCell="C5" sqref="C5"/>
    </sheetView>
  </sheetViews>
  <sheetFormatPr baseColWidth="10" defaultRowHeight="12.75" x14ac:dyDescent="0.2"/>
  <sheetData>
    <row r="1" spans="1:10" ht="1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5" x14ac:dyDescent="0.25">
      <c r="A2" s="52"/>
      <c r="B2" s="52"/>
      <c r="C2" s="54" t="s">
        <v>91</v>
      </c>
      <c r="D2" s="54"/>
      <c r="E2" s="54"/>
      <c r="F2" s="54"/>
      <c r="G2" s="54"/>
      <c r="H2" s="54"/>
      <c r="I2" s="54"/>
      <c r="J2" s="52"/>
    </row>
    <row r="3" spans="1:10" ht="15" x14ac:dyDescent="0.25">
      <c r="A3" s="52"/>
      <c r="B3" s="52"/>
      <c r="C3" s="54" t="s">
        <v>92</v>
      </c>
      <c r="D3" s="54"/>
      <c r="E3" s="54"/>
      <c r="F3" s="54"/>
      <c r="G3" s="54"/>
      <c r="H3" s="54"/>
      <c r="I3" s="54"/>
      <c r="J3" s="52"/>
    </row>
    <row r="4" spans="1:10" ht="15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0" ht="1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1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ht="15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0" ht="15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0" ht="15.75" thickBo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ht="15" x14ac:dyDescent="0.25">
      <c r="A10" s="52"/>
      <c r="B10" s="55" t="s">
        <v>57</v>
      </c>
      <c r="C10" s="56"/>
      <c r="D10" s="56"/>
      <c r="E10" s="56"/>
      <c r="F10" s="56"/>
      <c r="G10" s="56"/>
      <c r="H10" s="56"/>
      <c r="I10" s="56"/>
      <c r="J10" s="57"/>
    </row>
    <row r="11" spans="1:10" ht="15" x14ac:dyDescent="0.25">
      <c r="A11" s="52"/>
      <c r="B11" s="58"/>
      <c r="C11" s="59"/>
      <c r="D11" s="59"/>
      <c r="E11" s="59"/>
      <c r="F11" s="59"/>
      <c r="G11" s="59"/>
      <c r="H11" s="59"/>
      <c r="I11" s="59"/>
      <c r="J11" s="60"/>
    </row>
    <row r="12" spans="1:10" ht="15.75" thickBot="1" x14ac:dyDescent="0.3">
      <c r="A12" s="52"/>
      <c r="B12" s="61"/>
      <c r="C12" s="62"/>
      <c r="D12" s="62"/>
      <c r="E12" s="62"/>
      <c r="F12" s="62"/>
      <c r="G12" s="62"/>
      <c r="H12" s="62"/>
      <c r="I12" s="62"/>
      <c r="J12" s="63"/>
    </row>
    <row r="13" spans="1:10" ht="1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5.75" x14ac:dyDescent="0.25">
      <c r="A14" s="52"/>
      <c r="B14" s="53" t="s">
        <v>93</v>
      </c>
      <c r="C14" s="53"/>
      <c r="D14" s="53"/>
      <c r="E14" s="53"/>
      <c r="F14" s="53"/>
      <c r="G14" s="53"/>
      <c r="H14" s="53"/>
      <c r="I14" s="53"/>
      <c r="J14" s="53"/>
    </row>
    <row r="15" spans="1:10" ht="15.75" x14ac:dyDescent="0.25">
      <c r="A15" s="52"/>
      <c r="B15" s="64" t="s">
        <v>94</v>
      </c>
      <c r="C15" s="64"/>
      <c r="D15" s="64"/>
      <c r="E15" s="64"/>
      <c r="F15" s="64"/>
      <c r="G15" s="64"/>
      <c r="H15" s="64"/>
      <c r="I15" s="64"/>
      <c r="J15" s="64"/>
    </row>
    <row r="16" spans="1:10" ht="15.75" x14ac:dyDescent="0.25">
      <c r="A16" s="52"/>
      <c r="B16" s="53" t="s">
        <v>95</v>
      </c>
      <c r="C16" s="53"/>
      <c r="D16" s="53"/>
      <c r="E16" s="53"/>
      <c r="F16" s="53"/>
      <c r="G16" s="53"/>
      <c r="H16" s="53"/>
      <c r="I16" s="53"/>
      <c r="J16" s="53"/>
    </row>
    <row r="17" spans="1:10" ht="15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15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5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Normal="100" workbookViewId="0">
      <selection activeCell="N9" sqref="N9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75" t="s">
        <v>25</v>
      </c>
      <c r="D1" s="75"/>
      <c r="E1" s="75"/>
      <c r="F1" s="75"/>
      <c r="G1" s="75"/>
      <c r="H1" s="75"/>
      <c r="I1" s="75"/>
    </row>
    <row r="2" spans="1:9" ht="25.5" customHeight="1" x14ac:dyDescent="0.2">
      <c r="A2" s="36"/>
      <c r="B2" s="37"/>
      <c r="C2" s="76" t="s">
        <v>65</v>
      </c>
      <c r="D2" s="77"/>
      <c r="E2" s="77"/>
      <c r="F2" s="77"/>
      <c r="G2" s="77"/>
      <c r="H2" s="77"/>
      <c r="I2" s="78"/>
    </row>
    <row r="3" spans="1:9" ht="25.5" customHeight="1" x14ac:dyDescent="0.2">
      <c r="A3" s="36"/>
      <c r="B3" s="38">
        <v>1</v>
      </c>
      <c r="C3" s="65" t="s">
        <v>66</v>
      </c>
      <c r="D3" s="66"/>
      <c r="E3" s="66"/>
      <c r="F3" s="66"/>
      <c r="G3" s="66"/>
      <c r="H3" s="66"/>
      <c r="I3" s="67"/>
    </row>
    <row r="4" spans="1:9" ht="25.5" customHeight="1" x14ac:dyDescent="0.2">
      <c r="A4" s="36"/>
      <c r="B4" s="38">
        <v>2</v>
      </c>
      <c r="C4" s="65" t="s">
        <v>67</v>
      </c>
      <c r="D4" s="66"/>
      <c r="E4" s="66"/>
      <c r="F4" s="66"/>
      <c r="G4" s="66"/>
      <c r="H4" s="66"/>
      <c r="I4" s="67"/>
    </row>
    <row r="5" spans="1:9" ht="24" customHeight="1" x14ac:dyDescent="0.2">
      <c r="A5" s="36"/>
      <c r="B5" s="38">
        <v>3</v>
      </c>
      <c r="C5" s="65" t="s">
        <v>68</v>
      </c>
      <c r="D5" s="66"/>
      <c r="E5" s="66"/>
      <c r="F5" s="66"/>
      <c r="G5" s="66"/>
      <c r="H5" s="66"/>
      <c r="I5" s="67"/>
    </row>
    <row r="6" spans="1:9" ht="24.75" customHeight="1" x14ac:dyDescent="0.2">
      <c r="A6" s="36"/>
      <c r="B6" s="38">
        <v>4</v>
      </c>
      <c r="C6" s="65" t="s">
        <v>69</v>
      </c>
      <c r="D6" s="66"/>
      <c r="E6" s="66"/>
      <c r="F6" s="66"/>
      <c r="G6" s="66"/>
      <c r="H6" s="66"/>
      <c r="I6" s="67"/>
    </row>
    <row r="7" spans="1:9" ht="24.75" customHeight="1" x14ac:dyDescent="0.2">
      <c r="A7" s="36"/>
      <c r="B7" s="38">
        <v>5</v>
      </c>
      <c r="C7" s="65" t="s">
        <v>70</v>
      </c>
      <c r="D7" s="66"/>
      <c r="E7" s="66"/>
      <c r="F7" s="66"/>
      <c r="G7" s="66"/>
      <c r="H7" s="66"/>
      <c r="I7" s="67"/>
    </row>
    <row r="8" spans="1:9" ht="23.25" customHeight="1" x14ac:dyDescent="0.2">
      <c r="A8" s="36"/>
      <c r="B8" s="38">
        <v>6</v>
      </c>
      <c r="C8" s="65" t="s">
        <v>71</v>
      </c>
      <c r="D8" s="66"/>
      <c r="E8" s="66"/>
      <c r="F8" s="66"/>
      <c r="G8" s="66"/>
      <c r="H8" s="66"/>
      <c r="I8" s="67"/>
    </row>
    <row r="9" spans="1:9" ht="25.5" customHeight="1" x14ac:dyDescent="0.2">
      <c r="A9" s="36"/>
      <c r="B9" s="37"/>
      <c r="C9" s="70"/>
      <c r="D9" s="69"/>
      <c r="E9" s="69"/>
      <c r="F9" s="69"/>
      <c r="G9" s="69"/>
      <c r="H9" s="69"/>
      <c r="I9" s="71"/>
    </row>
    <row r="10" spans="1:9" ht="26.25" customHeight="1" x14ac:dyDescent="0.2">
      <c r="A10" s="36"/>
      <c r="B10" s="37"/>
      <c r="C10" s="72" t="s">
        <v>57</v>
      </c>
      <c r="D10" s="73"/>
      <c r="E10" s="73"/>
      <c r="F10" s="73"/>
      <c r="G10" s="73"/>
      <c r="H10" s="73"/>
      <c r="I10" s="74"/>
    </row>
    <row r="11" spans="1:9" ht="25.5" customHeight="1" x14ac:dyDescent="0.2">
      <c r="A11" s="36"/>
      <c r="B11" s="37"/>
      <c r="C11" s="68" t="s">
        <v>78</v>
      </c>
      <c r="D11" s="69"/>
      <c r="E11" s="69"/>
      <c r="F11" s="69"/>
      <c r="G11" s="69"/>
      <c r="H11" s="69"/>
      <c r="I11" s="69"/>
    </row>
    <row r="12" spans="1:9" ht="24.75" customHeight="1" x14ac:dyDescent="0.2">
      <c r="A12" s="36"/>
      <c r="B12" s="38">
        <v>1</v>
      </c>
      <c r="C12" s="65" t="s">
        <v>72</v>
      </c>
      <c r="D12" s="66"/>
      <c r="E12" s="66"/>
      <c r="F12" s="66"/>
      <c r="G12" s="66"/>
      <c r="H12" s="66"/>
      <c r="I12" s="67"/>
    </row>
    <row r="13" spans="1:9" ht="25.5" customHeight="1" x14ac:dyDescent="0.2">
      <c r="A13" s="36"/>
      <c r="B13" s="38">
        <v>2</v>
      </c>
      <c r="C13" s="65" t="s">
        <v>73</v>
      </c>
      <c r="D13" s="66"/>
      <c r="E13" s="66"/>
      <c r="F13" s="66"/>
      <c r="G13" s="66"/>
      <c r="H13" s="66"/>
      <c r="I13" s="67"/>
    </row>
    <row r="14" spans="1:9" ht="25.5" customHeight="1" x14ac:dyDescent="0.2">
      <c r="A14" s="36"/>
      <c r="B14" s="38">
        <v>3</v>
      </c>
      <c r="C14" s="65" t="s">
        <v>74</v>
      </c>
      <c r="D14" s="66"/>
      <c r="E14" s="66"/>
      <c r="F14" s="66"/>
      <c r="G14" s="66"/>
      <c r="H14" s="66"/>
      <c r="I14" s="67"/>
    </row>
    <row r="15" spans="1:9" ht="26.25" customHeight="1" x14ac:dyDescent="0.2">
      <c r="A15" s="36"/>
      <c r="B15" s="38">
        <v>4</v>
      </c>
      <c r="C15" s="65" t="s">
        <v>75</v>
      </c>
      <c r="D15" s="66"/>
      <c r="E15" s="66"/>
      <c r="F15" s="66"/>
      <c r="G15" s="66"/>
      <c r="H15" s="66"/>
      <c r="I15" s="67"/>
    </row>
    <row r="16" spans="1:9" ht="25.5" customHeight="1" x14ac:dyDescent="0.2">
      <c r="A16" s="36"/>
      <c r="B16" s="38">
        <v>5</v>
      </c>
      <c r="C16" s="65" t="s">
        <v>76</v>
      </c>
      <c r="D16" s="66"/>
      <c r="E16" s="66"/>
      <c r="F16" s="66"/>
      <c r="G16" s="66"/>
      <c r="H16" s="66"/>
      <c r="I16" s="67"/>
    </row>
    <row r="17" spans="1:9" ht="25.5" customHeight="1" x14ac:dyDescent="0.2">
      <c r="A17" s="36"/>
      <c r="B17" s="38">
        <v>6</v>
      </c>
      <c r="C17" s="65" t="s">
        <v>77</v>
      </c>
      <c r="D17" s="66"/>
      <c r="E17" s="66"/>
      <c r="F17" s="66"/>
      <c r="G17" s="66"/>
      <c r="H17" s="66"/>
      <c r="I17" s="67"/>
    </row>
    <row r="18" spans="1:9" ht="25.5" customHeight="1" x14ac:dyDescent="0.2">
      <c r="A18" s="36"/>
      <c r="B18" s="37"/>
      <c r="C18" s="82"/>
      <c r="D18" s="83"/>
      <c r="E18" s="83"/>
      <c r="F18" s="83"/>
      <c r="G18" s="83"/>
      <c r="H18" s="83"/>
      <c r="I18" s="84"/>
    </row>
    <row r="19" spans="1:9" ht="18.75" customHeight="1" x14ac:dyDescent="0.2">
      <c r="A19" s="81"/>
      <c r="B19" s="81"/>
      <c r="C19" s="81"/>
      <c r="D19" s="81"/>
      <c r="E19" s="81"/>
      <c r="F19" s="81"/>
      <c r="G19" s="81"/>
      <c r="H19" s="81"/>
      <c r="I19" s="81"/>
    </row>
    <row r="20" spans="1:9" ht="25.5" x14ac:dyDescent="0.2">
      <c r="A20" s="79" t="s">
        <v>26</v>
      </c>
      <c r="B20" s="80"/>
      <c r="C20" s="4">
        <v>0</v>
      </c>
      <c r="D20" s="5" t="s">
        <v>1</v>
      </c>
      <c r="E20" s="4">
        <v>2</v>
      </c>
      <c r="F20" s="5" t="s">
        <v>0</v>
      </c>
      <c r="G20" s="4">
        <v>4</v>
      </c>
      <c r="H20" s="5" t="s">
        <v>4</v>
      </c>
      <c r="I20" s="3"/>
    </row>
    <row r="21" spans="1:9" ht="25.5" x14ac:dyDescent="0.2">
      <c r="A21" s="6"/>
      <c r="B21" s="6"/>
      <c r="C21" s="4">
        <v>1</v>
      </c>
      <c r="D21" s="5" t="s">
        <v>2</v>
      </c>
      <c r="E21" s="4">
        <v>3</v>
      </c>
      <c r="F21" s="5" t="s">
        <v>3</v>
      </c>
      <c r="G21" s="4">
        <v>5</v>
      </c>
      <c r="H21" s="5" t="s">
        <v>5</v>
      </c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</sheetData>
  <mergeCells count="20">
    <mergeCell ref="A20:B20"/>
    <mergeCell ref="A19:I19"/>
    <mergeCell ref="C13:I13"/>
    <mergeCell ref="C18:I18"/>
    <mergeCell ref="C17:I17"/>
    <mergeCell ref="C16:I16"/>
    <mergeCell ref="C14:I14"/>
    <mergeCell ref="C15:I15"/>
    <mergeCell ref="C1:I1"/>
    <mergeCell ref="C2:I2"/>
    <mergeCell ref="C3:I3"/>
    <mergeCell ref="C4:I4"/>
    <mergeCell ref="C7:I7"/>
    <mergeCell ref="C5:I5"/>
    <mergeCell ref="C6:I6"/>
    <mergeCell ref="C12:I12"/>
    <mergeCell ref="C11:I11"/>
    <mergeCell ref="C9:I9"/>
    <mergeCell ref="C8:I8"/>
    <mergeCell ref="C10:I10"/>
  </mergeCells>
  <phoneticPr fontId="10" type="noConversion"/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7"/>
  <sheetViews>
    <sheetView tabSelected="1" zoomScale="85" zoomScaleNormal="85" workbookViewId="0">
      <pane xSplit="1" topLeftCell="B1" activePane="topRight" state="frozen"/>
      <selection pane="topRight" activeCell="E25" sqref="E25"/>
    </sheetView>
  </sheetViews>
  <sheetFormatPr baseColWidth="10" defaultRowHeight="12" x14ac:dyDescent="0.2"/>
  <cols>
    <col min="1" max="1" width="31.140625" style="9" customWidth="1"/>
    <col min="2" max="2" width="17" style="13" customWidth="1"/>
    <col min="3" max="3" width="11.7109375" style="13" customWidth="1"/>
    <col min="4" max="4" width="13.140625" style="13" customWidth="1"/>
    <col min="5" max="5" width="13.28515625" style="13" customWidth="1"/>
    <col min="6" max="6" width="11.42578125" style="13" customWidth="1"/>
    <col min="7" max="7" width="14.85546875" style="13" customWidth="1"/>
    <col min="8" max="13" width="7.85546875" style="9" customWidth="1"/>
    <col min="14" max="15" width="7.140625" style="9" customWidth="1"/>
    <col min="16" max="19" width="7.42578125" style="9" customWidth="1"/>
    <col min="20" max="20" width="12.28515625" style="9" customWidth="1"/>
    <col min="21" max="21" width="5.28515625" style="13" customWidth="1"/>
    <col min="22" max="22" width="8.28515625" style="9" customWidth="1"/>
    <col min="23" max="23" width="4.5703125" style="9" customWidth="1"/>
    <col min="24" max="24" width="7.5703125" style="9" customWidth="1"/>
    <col min="25" max="25" width="5.28515625" style="9" customWidth="1"/>
    <col min="26" max="26" width="9.28515625" style="9" customWidth="1"/>
    <col min="27" max="16384" width="11.42578125" style="9"/>
  </cols>
  <sheetData>
    <row r="1" spans="1:29" s="12" customFormat="1" ht="12.75" customHeight="1" x14ac:dyDescent="0.2">
      <c r="B1" s="10"/>
      <c r="C1" s="10"/>
      <c r="D1" s="10"/>
      <c r="E1" s="2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85" t="s">
        <v>82</v>
      </c>
      <c r="V1" s="85"/>
      <c r="W1" s="85"/>
      <c r="X1" s="85"/>
      <c r="Y1" s="85"/>
      <c r="Z1" s="85"/>
    </row>
    <row r="2" spans="1:29" s="12" customFormat="1" ht="36" x14ac:dyDescent="0.2">
      <c r="A2" s="28" t="s">
        <v>6</v>
      </c>
      <c r="B2" s="28" t="s">
        <v>87</v>
      </c>
      <c r="C2" s="29" t="s">
        <v>80</v>
      </c>
      <c r="D2" s="30" t="s">
        <v>81</v>
      </c>
      <c r="E2" s="29" t="s">
        <v>88</v>
      </c>
      <c r="F2" s="29" t="s">
        <v>19</v>
      </c>
      <c r="G2" s="30" t="s">
        <v>89</v>
      </c>
      <c r="H2" s="31" t="s">
        <v>10</v>
      </c>
      <c r="I2" s="31" t="s">
        <v>58</v>
      </c>
      <c r="J2" s="31" t="s">
        <v>11</v>
      </c>
      <c r="K2" s="31" t="s">
        <v>59</v>
      </c>
      <c r="L2" s="31" t="s">
        <v>12</v>
      </c>
      <c r="M2" s="31" t="s">
        <v>60</v>
      </c>
      <c r="N2" s="31" t="s">
        <v>13</v>
      </c>
      <c r="O2" s="31" t="s">
        <v>61</v>
      </c>
      <c r="P2" s="31" t="s">
        <v>14</v>
      </c>
      <c r="Q2" s="31" t="s">
        <v>62</v>
      </c>
      <c r="R2" s="31" t="s">
        <v>15</v>
      </c>
      <c r="S2" s="31" t="s">
        <v>63</v>
      </c>
      <c r="T2" s="32" t="s">
        <v>90</v>
      </c>
      <c r="U2" s="86" t="s">
        <v>16</v>
      </c>
      <c r="V2" s="87"/>
      <c r="W2" s="86" t="s">
        <v>17</v>
      </c>
      <c r="X2" s="87"/>
      <c r="Y2" s="86" t="s">
        <v>18</v>
      </c>
      <c r="Z2" s="87"/>
      <c r="AB2" s="9"/>
      <c r="AC2" s="9"/>
    </row>
    <row r="3" spans="1:29" ht="24" x14ac:dyDescent="0.2">
      <c r="A3" s="14" t="s">
        <v>27</v>
      </c>
      <c r="B3" s="13">
        <v>52</v>
      </c>
      <c r="C3" s="13">
        <v>47</v>
      </c>
      <c r="D3" s="7">
        <f>C3/B3</f>
        <v>0.90384615384615385</v>
      </c>
      <c r="E3" s="16">
        <v>7808</v>
      </c>
      <c r="F3" s="16">
        <v>1139</v>
      </c>
      <c r="G3" s="8">
        <f t="shared" ref="G3:G34" si="0">F3/E3</f>
        <v>0.14587602459016394</v>
      </c>
      <c r="H3" s="18">
        <v>3.6800714924039322</v>
      </c>
      <c r="I3" s="18">
        <v>1.5112771063576993</v>
      </c>
      <c r="J3" s="18">
        <v>3.8315508021390374</v>
      </c>
      <c r="K3" s="18">
        <v>1.3987260361409806</v>
      </c>
      <c r="L3" s="18">
        <v>3.6281138790035588</v>
      </c>
      <c r="M3" s="18">
        <v>1.5570343072196093</v>
      </c>
      <c r="N3" s="18">
        <v>3.7041742286751362</v>
      </c>
      <c r="O3" s="18">
        <v>1.5820177043404378</v>
      </c>
      <c r="P3" s="18">
        <v>4.0110701107011071</v>
      </c>
      <c r="Q3" s="18">
        <v>1.4496368694441017</v>
      </c>
      <c r="R3" s="18">
        <v>3.6805678793256433</v>
      </c>
      <c r="S3" s="18">
        <v>1.5839460012183235</v>
      </c>
      <c r="T3" s="18">
        <f>AVERAGE(H3,J3,L3,N3,P3,R3)</f>
        <v>3.7559247320414024</v>
      </c>
      <c r="U3" s="13">
        <v>1</v>
      </c>
      <c r="V3" s="49">
        <f t="shared" ref="V3:V13" si="1">U3/C3</f>
        <v>2.1276595744680851E-2</v>
      </c>
      <c r="W3" s="13">
        <v>9</v>
      </c>
      <c r="X3" s="51">
        <f t="shared" ref="X3:X13" si="2">W3/C3</f>
        <v>0.19148936170212766</v>
      </c>
      <c r="Y3" s="13">
        <v>37</v>
      </c>
      <c r="Z3" s="51">
        <f t="shared" ref="Z3:Z13" si="3">Y3/C3</f>
        <v>0.78723404255319152</v>
      </c>
      <c r="AA3" s="40"/>
    </row>
    <row r="4" spans="1:29" x14ac:dyDescent="0.2">
      <c r="A4" s="9" t="s">
        <v>85</v>
      </c>
      <c r="B4" s="13">
        <v>39</v>
      </c>
      <c r="C4" s="13">
        <v>35</v>
      </c>
      <c r="D4" s="7">
        <f t="shared" ref="D4:D15" si="4">C4/B4</f>
        <v>0.89743589743589747</v>
      </c>
      <c r="E4" s="13">
        <v>1345</v>
      </c>
      <c r="F4" s="13">
        <v>530</v>
      </c>
      <c r="G4" s="8">
        <f t="shared" si="0"/>
        <v>0.39405204460966542</v>
      </c>
      <c r="H4" s="18">
        <v>3.8690476190476191</v>
      </c>
      <c r="I4" s="18">
        <v>1.2205636533678814</v>
      </c>
      <c r="J4" s="18">
        <v>3.8153846153846156</v>
      </c>
      <c r="K4" s="18">
        <v>1.3359393533511246</v>
      </c>
      <c r="L4" s="18">
        <v>3.9846449136276392</v>
      </c>
      <c r="M4" s="18">
        <v>1.2199284021464132</v>
      </c>
      <c r="N4" s="18">
        <v>3.8375241779497098</v>
      </c>
      <c r="O4" s="18">
        <v>1.4375582434764727</v>
      </c>
      <c r="P4" s="18">
        <v>4.2263779527559056</v>
      </c>
      <c r="Q4" s="18">
        <v>1.1469593929082293</v>
      </c>
      <c r="R4" s="18">
        <v>3.8923076923076922</v>
      </c>
      <c r="S4" s="18">
        <v>1.3168313334039241</v>
      </c>
      <c r="T4" s="18">
        <f t="shared" ref="T4:T41" si="5">AVERAGE(H4,J4,L4,N4,P4,R4)</f>
        <v>3.9375478285121974</v>
      </c>
      <c r="U4" s="13">
        <v>1</v>
      </c>
      <c r="V4" s="49">
        <f t="shared" si="1"/>
        <v>2.8571428571428571E-2</v>
      </c>
      <c r="W4" s="13">
        <v>9</v>
      </c>
      <c r="X4" s="51">
        <f t="shared" si="2"/>
        <v>0.25714285714285712</v>
      </c>
      <c r="Y4" s="13">
        <v>25</v>
      </c>
      <c r="Z4" s="51">
        <f t="shared" si="3"/>
        <v>0.7142857142857143</v>
      </c>
      <c r="AA4" s="40"/>
    </row>
    <row r="5" spans="1:29" x14ac:dyDescent="0.2">
      <c r="A5" s="14" t="s">
        <v>28</v>
      </c>
      <c r="B5" s="13">
        <v>45</v>
      </c>
      <c r="C5" s="13">
        <v>43</v>
      </c>
      <c r="D5" s="7">
        <f t="shared" si="4"/>
        <v>0.9555555555555556</v>
      </c>
      <c r="E5" s="16">
        <v>5450</v>
      </c>
      <c r="F5" s="16">
        <v>1075</v>
      </c>
      <c r="G5" s="8">
        <f t="shared" si="0"/>
        <v>0.19724770642201836</v>
      </c>
      <c r="H5" s="18">
        <v>3.704933586337761</v>
      </c>
      <c r="I5" s="18">
        <v>1.551653942603934</v>
      </c>
      <c r="J5" s="18">
        <v>3.8202459791863763</v>
      </c>
      <c r="K5" s="18">
        <v>1.4770487620581623</v>
      </c>
      <c r="L5" s="18">
        <v>3.4688679245283018</v>
      </c>
      <c r="M5" s="18">
        <v>1.6819804420027953</v>
      </c>
      <c r="N5" s="18">
        <v>3.7961904761904761</v>
      </c>
      <c r="O5" s="18">
        <v>1.6297943169733031</v>
      </c>
      <c r="P5" s="18">
        <v>3.9960745829244355</v>
      </c>
      <c r="Q5" s="18">
        <v>1.5882625400733017</v>
      </c>
      <c r="R5" s="18">
        <v>3.4812734082397006</v>
      </c>
      <c r="S5" s="18">
        <v>1.7725982254188362</v>
      </c>
      <c r="T5" s="18">
        <f t="shared" si="5"/>
        <v>3.7112643262345091</v>
      </c>
      <c r="U5" s="13">
        <v>1</v>
      </c>
      <c r="V5" s="49">
        <f t="shared" si="1"/>
        <v>2.3255813953488372E-2</v>
      </c>
      <c r="W5" s="13">
        <v>11</v>
      </c>
      <c r="X5" s="51">
        <f t="shared" si="2"/>
        <v>0.2558139534883721</v>
      </c>
      <c r="Y5" s="13">
        <v>31</v>
      </c>
      <c r="Z5" s="51">
        <f t="shared" si="3"/>
        <v>0.72093023255813948</v>
      </c>
      <c r="AA5" s="40"/>
    </row>
    <row r="6" spans="1:29" x14ac:dyDescent="0.2">
      <c r="A6" s="14" t="s">
        <v>29</v>
      </c>
      <c r="B6" s="13">
        <v>71</v>
      </c>
      <c r="C6" s="13">
        <v>53</v>
      </c>
      <c r="D6" s="7">
        <f t="shared" si="4"/>
        <v>0.74647887323943662</v>
      </c>
      <c r="E6" s="16">
        <v>4103</v>
      </c>
      <c r="F6" s="16">
        <v>593</v>
      </c>
      <c r="G6" s="8">
        <f t="shared" si="0"/>
        <v>0.14452839385815258</v>
      </c>
      <c r="H6" s="18">
        <v>3.7078260869565218</v>
      </c>
      <c r="I6" s="18">
        <v>1.4774228801917559</v>
      </c>
      <c r="J6" s="18">
        <v>3.8998242530755713</v>
      </c>
      <c r="K6" s="18">
        <v>1.3861043179812425</v>
      </c>
      <c r="L6" s="18">
        <v>3.5242214532871974</v>
      </c>
      <c r="M6" s="18">
        <v>1.6059685576205474</v>
      </c>
      <c r="N6" s="18">
        <v>3.9070175438596491</v>
      </c>
      <c r="O6" s="18">
        <v>1.4449913067796727</v>
      </c>
      <c r="P6" s="18">
        <v>4.1660714285714286</v>
      </c>
      <c r="Q6" s="18">
        <v>1.3345252733034367</v>
      </c>
      <c r="R6" s="18">
        <v>3.6006884681583475</v>
      </c>
      <c r="S6" s="18">
        <v>1.5862337331644589</v>
      </c>
      <c r="T6" s="18">
        <f t="shared" si="5"/>
        <v>3.800941538984786</v>
      </c>
      <c r="U6" s="13">
        <v>2</v>
      </c>
      <c r="V6" s="49">
        <f t="shared" si="1"/>
        <v>3.7735849056603772E-2</v>
      </c>
      <c r="W6" s="13">
        <v>10</v>
      </c>
      <c r="X6" s="51">
        <f t="shared" si="2"/>
        <v>0.18867924528301888</v>
      </c>
      <c r="Y6" s="13">
        <v>41</v>
      </c>
      <c r="Z6" s="51">
        <f t="shared" si="3"/>
        <v>0.77358490566037741</v>
      </c>
      <c r="AA6" s="40"/>
    </row>
    <row r="7" spans="1:29" x14ac:dyDescent="0.2">
      <c r="A7" s="14" t="s">
        <v>30</v>
      </c>
      <c r="B7" s="13">
        <v>26</v>
      </c>
      <c r="C7" s="13">
        <v>26</v>
      </c>
      <c r="D7" s="7">
        <f t="shared" si="4"/>
        <v>1</v>
      </c>
      <c r="E7" s="16">
        <v>2054</v>
      </c>
      <c r="F7" s="16">
        <v>687</v>
      </c>
      <c r="G7" s="8">
        <f t="shared" si="0"/>
        <v>0.33446932814021424</v>
      </c>
      <c r="H7" s="18">
        <v>3.9308823529411763</v>
      </c>
      <c r="I7" s="18">
        <v>1.2784330146253258</v>
      </c>
      <c r="J7" s="18">
        <v>3.8521229868228404</v>
      </c>
      <c r="K7" s="18">
        <v>1.2963203177007352</v>
      </c>
      <c r="L7" s="18">
        <v>3.7665198237885464</v>
      </c>
      <c r="M7" s="18">
        <v>1.4296629857820558</v>
      </c>
      <c r="N7" s="18">
        <v>3.8814814814814813</v>
      </c>
      <c r="O7" s="18">
        <v>1.4301327564481736</v>
      </c>
      <c r="P7" s="18">
        <v>4.2392638036809815</v>
      </c>
      <c r="Q7" s="18">
        <v>1.1801447792054882</v>
      </c>
      <c r="R7" s="18">
        <v>3.859675036927622</v>
      </c>
      <c r="S7" s="18">
        <v>1.4644046433044191</v>
      </c>
      <c r="T7" s="18">
        <f t="shared" si="5"/>
        <v>3.9216575809404417</v>
      </c>
      <c r="U7" s="13">
        <v>0</v>
      </c>
      <c r="V7" s="49">
        <f t="shared" si="1"/>
        <v>0</v>
      </c>
      <c r="W7" s="13">
        <v>5</v>
      </c>
      <c r="X7" s="51">
        <f t="shared" si="2"/>
        <v>0.19230769230769232</v>
      </c>
      <c r="Y7" s="13">
        <v>21</v>
      </c>
      <c r="Z7" s="51">
        <f t="shared" si="3"/>
        <v>0.80769230769230771</v>
      </c>
      <c r="AA7" s="40"/>
    </row>
    <row r="8" spans="1:29" x14ac:dyDescent="0.2">
      <c r="A8" s="14" t="s">
        <v>50</v>
      </c>
      <c r="B8" s="13">
        <v>39</v>
      </c>
      <c r="C8" s="13">
        <v>26</v>
      </c>
      <c r="D8" s="7">
        <f t="shared" si="4"/>
        <v>0.66666666666666663</v>
      </c>
      <c r="E8" s="16">
        <v>297</v>
      </c>
      <c r="F8" s="16">
        <v>101</v>
      </c>
      <c r="G8" s="8">
        <f t="shared" si="0"/>
        <v>0.34006734006734007</v>
      </c>
      <c r="H8" s="18">
        <v>4.58</v>
      </c>
      <c r="I8" s="18">
        <v>0.68431193784912858</v>
      </c>
      <c r="J8" s="18">
        <v>4.5050505050505052</v>
      </c>
      <c r="K8" s="18">
        <v>0.87334376631307464</v>
      </c>
      <c r="L8" s="18">
        <v>4.6262626262626263</v>
      </c>
      <c r="M8" s="18">
        <v>0.84013918411831801</v>
      </c>
      <c r="N8" s="18">
        <v>4.4489795918367347</v>
      </c>
      <c r="O8" s="18">
        <v>0.96455159155697257</v>
      </c>
      <c r="P8" s="18">
        <v>4.6900000000000004</v>
      </c>
      <c r="Q8" s="18">
        <v>0.86099543048330407</v>
      </c>
      <c r="R8" s="18">
        <v>4.63</v>
      </c>
      <c r="S8" s="18">
        <v>0.86052603127682892</v>
      </c>
      <c r="T8" s="18">
        <f t="shared" si="5"/>
        <v>4.580048787191644</v>
      </c>
      <c r="U8" s="13">
        <v>0</v>
      </c>
      <c r="V8" s="49">
        <f t="shared" si="1"/>
        <v>0</v>
      </c>
      <c r="W8" s="13">
        <v>1</v>
      </c>
      <c r="X8" s="51">
        <f t="shared" si="2"/>
        <v>3.8461538461538464E-2</v>
      </c>
      <c r="Y8" s="13">
        <v>25</v>
      </c>
      <c r="Z8" s="51">
        <f t="shared" si="3"/>
        <v>0.96153846153846156</v>
      </c>
      <c r="AA8" s="40"/>
    </row>
    <row r="9" spans="1:29" x14ac:dyDescent="0.2">
      <c r="A9" s="14" t="s">
        <v>20</v>
      </c>
      <c r="B9" s="13">
        <v>50</v>
      </c>
      <c r="C9" s="13">
        <v>47</v>
      </c>
      <c r="D9" s="7">
        <f t="shared" si="4"/>
        <v>0.94</v>
      </c>
      <c r="E9" s="16">
        <v>2464</v>
      </c>
      <c r="F9" s="16">
        <v>500</v>
      </c>
      <c r="G9" s="8">
        <f t="shared" si="0"/>
        <v>0.20292207792207792</v>
      </c>
      <c r="H9" s="18">
        <v>3.8387755102040817</v>
      </c>
      <c r="I9" s="18">
        <v>1.2599406495144205</v>
      </c>
      <c r="J9" s="18">
        <v>3.8991769547325101</v>
      </c>
      <c r="K9" s="18">
        <v>1.264959696014061</v>
      </c>
      <c r="L9" s="18">
        <v>3.8800813008130079</v>
      </c>
      <c r="M9" s="18">
        <v>1.304796725315881</v>
      </c>
      <c r="N9" s="18">
        <v>3.9917864476386038</v>
      </c>
      <c r="O9" s="18">
        <v>1.3547410620661255</v>
      </c>
      <c r="P9" s="18">
        <v>4.223140495867769</v>
      </c>
      <c r="Q9" s="18">
        <v>1.3373909478936321</v>
      </c>
      <c r="R9" s="18">
        <v>3.969758064516129</v>
      </c>
      <c r="S9" s="18">
        <v>1.3518011710290228</v>
      </c>
      <c r="T9" s="18">
        <f t="shared" si="5"/>
        <v>3.9671197956286832</v>
      </c>
      <c r="U9" s="13">
        <v>1</v>
      </c>
      <c r="V9" s="49">
        <f t="shared" si="1"/>
        <v>2.1276595744680851E-2</v>
      </c>
      <c r="W9" s="13">
        <v>2</v>
      </c>
      <c r="X9" s="51">
        <f t="shared" si="2"/>
        <v>4.2553191489361701E-2</v>
      </c>
      <c r="Y9" s="13">
        <v>44</v>
      </c>
      <c r="Z9" s="51">
        <f t="shared" si="3"/>
        <v>0.93617021276595747</v>
      </c>
      <c r="AA9" s="40"/>
    </row>
    <row r="10" spans="1:29" x14ac:dyDescent="0.2">
      <c r="A10" s="14" t="s">
        <v>47</v>
      </c>
      <c r="B10" s="13">
        <v>49</v>
      </c>
      <c r="C10" s="13">
        <v>44</v>
      </c>
      <c r="D10" s="7">
        <f t="shared" si="4"/>
        <v>0.89795918367346939</v>
      </c>
      <c r="E10" s="16">
        <v>5197</v>
      </c>
      <c r="F10" s="16">
        <v>599</v>
      </c>
      <c r="G10" s="8">
        <f t="shared" si="0"/>
        <v>0.11525880315566674</v>
      </c>
      <c r="H10" s="18">
        <v>3.771019677996422</v>
      </c>
      <c r="I10" s="18">
        <v>1.3968028770695813</v>
      </c>
      <c r="J10" s="18">
        <v>3.5511265164644712</v>
      </c>
      <c r="K10" s="18">
        <v>1.5062034730967038</v>
      </c>
      <c r="L10" s="18">
        <v>3.341549295774648</v>
      </c>
      <c r="M10" s="18">
        <v>1.5497279937810049</v>
      </c>
      <c r="N10" s="18">
        <v>3.729776247848537</v>
      </c>
      <c r="O10" s="18">
        <v>1.4928420424283873</v>
      </c>
      <c r="P10" s="18">
        <v>3.7611408199643495</v>
      </c>
      <c r="Q10" s="18">
        <v>1.5318015011948831</v>
      </c>
      <c r="R10" s="18">
        <v>3.6044905008635579</v>
      </c>
      <c r="S10" s="18">
        <v>1.5148791018588614</v>
      </c>
      <c r="T10" s="18">
        <f t="shared" si="5"/>
        <v>3.626517176485331</v>
      </c>
      <c r="U10" s="13">
        <v>0</v>
      </c>
      <c r="V10" s="49">
        <f t="shared" si="1"/>
        <v>0</v>
      </c>
      <c r="W10" s="13">
        <v>12</v>
      </c>
      <c r="X10" s="51">
        <f t="shared" si="2"/>
        <v>0.27272727272727271</v>
      </c>
      <c r="Y10" s="13">
        <v>32</v>
      </c>
      <c r="Z10" s="51">
        <f t="shared" si="3"/>
        <v>0.72727272727272729</v>
      </c>
      <c r="AA10" s="40"/>
    </row>
    <row r="11" spans="1:29" ht="24" x14ac:dyDescent="0.2">
      <c r="A11" s="14" t="s">
        <v>21</v>
      </c>
      <c r="B11" s="13">
        <v>42</v>
      </c>
      <c r="C11" s="13">
        <v>21</v>
      </c>
      <c r="D11" s="7">
        <f t="shared" si="4"/>
        <v>0.5</v>
      </c>
      <c r="E11" s="16">
        <v>326</v>
      </c>
      <c r="F11" s="16">
        <v>88</v>
      </c>
      <c r="G11" s="8">
        <f t="shared" si="0"/>
        <v>0.26993865030674846</v>
      </c>
      <c r="H11" s="18">
        <v>4.0340909090909092</v>
      </c>
      <c r="I11" s="18">
        <v>1.12902015941974</v>
      </c>
      <c r="J11" s="18">
        <v>4.2613636363636367</v>
      </c>
      <c r="K11" s="18">
        <v>1.1496558023816703</v>
      </c>
      <c r="L11" s="18">
        <v>4.3636363636363633</v>
      </c>
      <c r="M11" s="18">
        <v>1.0633045236087606</v>
      </c>
      <c r="N11" s="18">
        <v>4.2873563218390807</v>
      </c>
      <c r="O11" s="18">
        <v>1.1300138502651043</v>
      </c>
      <c r="P11" s="18">
        <v>4.5121951219512191</v>
      </c>
      <c r="Q11" s="18">
        <v>0.95895908638409966</v>
      </c>
      <c r="R11" s="18">
        <v>4.2441860465116283</v>
      </c>
      <c r="S11" s="18">
        <v>1.1369313343808967</v>
      </c>
      <c r="T11" s="18">
        <f t="shared" si="5"/>
        <v>4.2838047332321398</v>
      </c>
      <c r="U11" s="13">
        <v>0</v>
      </c>
      <c r="V11" s="49">
        <f t="shared" si="1"/>
        <v>0</v>
      </c>
      <c r="W11" s="13">
        <v>3</v>
      </c>
      <c r="X11" s="51">
        <f t="shared" si="2"/>
        <v>0.14285714285714285</v>
      </c>
      <c r="Y11" s="13">
        <v>18</v>
      </c>
      <c r="Z11" s="51">
        <f t="shared" si="3"/>
        <v>0.8571428571428571</v>
      </c>
      <c r="AA11" s="40"/>
    </row>
    <row r="12" spans="1:29" ht="24" x14ac:dyDescent="0.2">
      <c r="A12" s="14" t="s">
        <v>83</v>
      </c>
      <c r="B12" s="13">
        <v>48</v>
      </c>
      <c r="C12" s="13">
        <v>35</v>
      </c>
      <c r="D12" s="7">
        <f t="shared" si="4"/>
        <v>0.72916666666666663</v>
      </c>
      <c r="E12" s="16">
        <v>808</v>
      </c>
      <c r="F12" s="16">
        <v>139</v>
      </c>
      <c r="G12" s="8">
        <f t="shared" si="0"/>
        <v>0.17202970297029702</v>
      </c>
      <c r="H12" s="18">
        <v>4.0791366906474824</v>
      </c>
      <c r="I12" s="18">
        <v>1.2913578305015474</v>
      </c>
      <c r="J12" s="18">
        <v>4.1969696969696972</v>
      </c>
      <c r="K12" s="18">
        <v>1.2134072520716452</v>
      </c>
      <c r="L12" s="18">
        <v>4.1021897810218979</v>
      </c>
      <c r="M12" s="18">
        <v>1.2443086406234181</v>
      </c>
      <c r="N12" s="18">
        <v>4.0751879699248121</v>
      </c>
      <c r="O12" s="18">
        <v>1.4387708356197448</v>
      </c>
      <c r="P12" s="18">
        <v>4.3492063492063489</v>
      </c>
      <c r="Q12" s="18">
        <v>1.2981060685010928</v>
      </c>
      <c r="R12" s="18">
        <v>4.1970802919708028</v>
      </c>
      <c r="S12" s="18">
        <v>1.1494206728659784</v>
      </c>
      <c r="T12" s="18">
        <f t="shared" si="5"/>
        <v>4.1666284632901736</v>
      </c>
      <c r="U12" s="13">
        <v>1</v>
      </c>
      <c r="V12" s="49">
        <f t="shared" si="1"/>
        <v>2.8571428571428571E-2</v>
      </c>
      <c r="W12" s="13">
        <v>5</v>
      </c>
      <c r="X12" s="51">
        <f t="shared" si="2"/>
        <v>0.14285714285714285</v>
      </c>
      <c r="Y12" s="13">
        <v>29</v>
      </c>
      <c r="Z12" s="51">
        <f t="shared" si="3"/>
        <v>0.82857142857142863</v>
      </c>
      <c r="AA12" s="40"/>
    </row>
    <row r="13" spans="1:29" x14ac:dyDescent="0.2">
      <c r="A13" s="14" t="s">
        <v>22</v>
      </c>
      <c r="B13" s="13">
        <v>53</v>
      </c>
      <c r="C13" s="13">
        <v>46</v>
      </c>
      <c r="D13" s="7">
        <f t="shared" si="4"/>
        <v>0.86792452830188682</v>
      </c>
      <c r="E13" s="16">
        <v>1973</v>
      </c>
      <c r="F13" s="16">
        <v>528</v>
      </c>
      <c r="G13" s="8">
        <f t="shared" si="0"/>
        <v>0.26761277242777498</v>
      </c>
      <c r="H13" s="18">
        <v>3.8949416342412451</v>
      </c>
      <c r="I13" s="18">
        <v>1.3218267000809287</v>
      </c>
      <c r="J13" s="18">
        <v>3.9521988527724665</v>
      </c>
      <c r="K13" s="18">
        <v>1.3545757357871708</v>
      </c>
      <c r="L13" s="18">
        <v>3.773076923076923</v>
      </c>
      <c r="M13" s="18">
        <v>1.4486875841998483</v>
      </c>
      <c r="N13" s="18">
        <v>4.0135396518375241</v>
      </c>
      <c r="O13" s="18">
        <v>1.4230285032290126</v>
      </c>
      <c r="P13" s="18">
        <v>4.1834319526627217</v>
      </c>
      <c r="Q13" s="18">
        <v>1.4336035115969739</v>
      </c>
      <c r="R13" s="18">
        <v>3.9270633397312862</v>
      </c>
      <c r="S13" s="18">
        <v>1.3848274030957715</v>
      </c>
      <c r="T13" s="18">
        <f t="shared" si="5"/>
        <v>3.9573753923870281</v>
      </c>
      <c r="U13" s="13">
        <v>1</v>
      </c>
      <c r="V13" s="49">
        <f t="shared" si="1"/>
        <v>2.1739130434782608E-2</v>
      </c>
      <c r="W13" s="13">
        <v>5</v>
      </c>
      <c r="X13" s="51">
        <f t="shared" si="2"/>
        <v>0.10869565217391304</v>
      </c>
      <c r="Y13" s="13">
        <v>40</v>
      </c>
      <c r="Z13" s="51">
        <f t="shared" si="3"/>
        <v>0.86956521739130432</v>
      </c>
      <c r="AA13" s="40"/>
    </row>
    <row r="14" spans="1:29" ht="36" x14ac:dyDescent="0.2">
      <c r="A14" s="14" t="s">
        <v>86</v>
      </c>
      <c r="B14" s="13">
        <v>51</v>
      </c>
      <c r="C14" s="13">
        <v>51</v>
      </c>
      <c r="D14" s="7">
        <f t="shared" si="4"/>
        <v>1</v>
      </c>
      <c r="E14" s="16">
        <v>1783</v>
      </c>
      <c r="F14" s="16">
        <v>517</v>
      </c>
      <c r="G14" s="8">
        <f t="shared" si="0"/>
        <v>0.28996074032529445</v>
      </c>
      <c r="H14" s="18">
        <v>3.5753424657534247</v>
      </c>
      <c r="I14" s="18">
        <v>1.356790702333349</v>
      </c>
      <c r="J14" s="18">
        <v>3.6432748538011697</v>
      </c>
      <c r="K14" s="18">
        <v>1.3889345752719837</v>
      </c>
      <c r="L14" s="18">
        <v>3.3855185909980432</v>
      </c>
      <c r="M14" s="18">
        <v>1.4518769714889661</v>
      </c>
      <c r="N14" s="18">
        <v>3.8103792415169662</v>
      </c>
      <c r="O14" s="18">
        <v>1.3733069780235676</v>
      </c>
      <c r="P14" s="18">
        <v>4.1064257028112454</v>
      </c>
      <c r="Q14" s="18">
        <v>1.3659847589457355</v>
      </c>
      <c r="R14" s="18">
        <v>3.5711500974658867</v>
      </c>
      <c r="S14" s="18">
        <v>1.461520118747899</v>
      </c>
      <c r="T14" s="18">
        <f t="shared" si="5"/>
        <v>3.6820151587244556</v>
      </c>
      <c r="U14" s="13">
        <v>1</v>
      </c>
      <c r="V14" s="49">
        <f t="shared" ref="V14:V34" si="6">U14/C14</f>
        <v>1.9607843137254902E-2</v>
      </c>
      <c r="W14" s="13">
        <v>17</v>
      </c>
      <c r="X14" s="51">
        <f t="shared" ref="X14:X34" si="7">W14/C14</f>
        <v>0.33333333333333331</v>
      </c>
      <c r="Y14" s="13">
        <v>33</v>
      </c>
      <c r="Z14" s="51">
        <f t="shared" ref="Z14:Z34" si="8">Y14/C14</f>
        <v>0.6470588235294118</v>
      </c>
      <c r="AA14" s="40"/>
    </row>
    <row r="15" spans="1:29" ht="24" x14ac:dyDescent="0.2">
      <c r="A15" s="14" t="s">
        <v>31</v>
      </c>
      <c r="B15" s="13">
        <v>38</v>
      </c>
      <c r="C15" s="13">
        <v>33</v>
      </c>
      <c r="D15" s="7">
        <f t="shared" si="4"/>
        <v>0.86842105263157898</v>
      </c>
      <c r="E15" s="16">
        <v>703</v>
      </c>
      <c r="F15" s="16">
        <v>227</v>
      </c>
      <c r="G15" s="8">
        <f t="shared" si="0"/>
        <v>0.3229018492176387</v>
      </c>
      <c r="H15" s="18">
        <v>3.6100917431192658</v>
      </c>
      <c r="I15" s="18">
        <v>1.5743593505983002</v>
      </c>
      <c r="J15" s="18">
        <v>3.6814159292035398</v>
      </c>
      <c r="K15" s="18">
        <v>1.5478471743434199</v>
      </c>
      <c r="L15" s="18">
        <v>3.4247787610619471</v>
      </c>
      <c r="M15" s="18">
        <v>1.6669616258171338</v>
      </c>
      <c r="N15" s="18">
        <v>3.6133333333333333</v>
      </c>
      <c r="O15" s="18">
        <v>1.641210354759995</v>
      </c>
      <c r="P15" s="18">
        <v>3.7578475336322872</v>
      </c>
      <c r="Q15" s="18">
        <v>1.6777878061886258</v>
      </c>
      <c r="R15" s="18">
        <v>3.5022222222222221</v>
      </c>
      <c r="S15" s="18">
        <v>1.7142377638796524</v>
      </c>
      <c r="T15" s="18">
        <f t="shared" si="5"/>
        <v>3.5982815870954323</v>
      </c>
      <c r="U15" s="13">
        <v>3</v>
      </c>
      <c r="V15" s="49">
        <f t="shared" si="6"/>
        <v>9.0909090909090912E-2</v>
      </c>
      <c r="W15" s="13">
        <v>6</v>
      </c>
      <c r="X15" s="51">
        <f t="shared" si="7"/>
        <v>0.18181818181818182</v>
      </c>
      <c r="Y15" s="13">
        <v>24</v>
      </c>
      <c r="Z15" s="51">
        <f t="shared" si="8"/>
        <v>0.72727272727272729</v>
      </c>
      <c r="AA15" s="40"/>
    </row>
    <row r="16" spans="1:29" ht="38.25" customHeight="1" x14ac:dyDescent="0.2">
      <c r="A16" s="14" t="s">
        <v>32</v>
      </c>
      <c r="B16" s="13">
        <v>39</v>
      </c>
      <c r="C16" s="13">
        <v>20</v>
      </c>
      <c r="D16" s="7">
        <f t="shared" ref="D16:D34" si="9">C16/B16</f>
        <v>0.51282051282051277</v>
      </c>
      <c r="E16" s="16">
        <v>299</v>
      </c>
      <c r="F16" s="16">
        <v>72</v>
      </c>
      <c r="G16" s="8">
        <f t="shared" si="0"/>
        <v>0.24080267558528429</v>
      </c>
      <c r="H16" s="18">
        <v>4.070422535211268</v>
      </c>
      <c r="I16" s="18">
        <v>1.5885657831783075</v>
      </c>
      <c r="J16" s="18">
        <v>4.1304347826086953</v>
      </c>
      <c r="K16" s="18">
        <v>1.4339686135528671</v>
      </c>
      <c r="L16" s="18">
        <v>3.788732394366197</v>
      </c>
      <c r="M16" s="18">
        <v>1.8198547269944889</v>
      </c>
      <c r="N16" s="18">
        <v>3.9859154929577465</v>
      </c>
      <c r="O16" s="18">
        <v>1.5352334187019887</v>
      </c>
      <c r="P16" s="18">
        <v>4.070422535211268</v>
      </c>
      <c r="Q16" s="18">
        <v>1.6503154993772888</v>
      </c>
      <c r="R16" s="18">
        <v>4.0285714285714285</v>
      </c>
      <c r="S16" s="18">
        <v>1.6678670625389411</v>
      </c>
      <c r="T16" s="18">
        <f t="shared" si="5"/>
        <v>4.0124165281544339</v>
      </c>
      <c r="U16" s="13">
        <v>4</v>
      </c>
      <c r="V16" s="49">
        <f t="shared" si="6"/>
        <v>0.2</v>
      </c>
      <c r="W16" s="13">
        <v>3</v>
      </c>
      <c r="X16" s="51">
        <f t="shared" si="7"/>
        <v>0.15</v>
      </c>
      <c r="Y16" s="13">
        <v>13</v>
      </c>
      <c r="Z16" s="51">
        <f t="shared" si="8"/>
        <v>0.65</v>
      </c>
      <c r="AA16" s="40"/>
    </row>
    <row r="17" spans="1:27" ht="36" x14ac:dyDescent="0.2">
      <c r="A17" s="14" t="s">
        <v>33</v>
      </c>
      <c r="B17" s="13">
        <v>76</v>
      </c>
      <c r="C17" s="13">
        <v>63</v>
      </c>
      <c r="D17" s="7">
        <f t="shared" si="9"/>
        <v>0.82894736842105265</v>
      </c>
      <c r="E17" s="16">
        <v>2106</v>
      </c>
      <c r="F17" s="16">
        <v>478</v>
      </c>
      <c r="G17" s="8">
        <f t="shared" si="0"/>
        <v>0.22697056030389365</v>
      </c>
      <c r="H17" s="18">
        <v>3.7225806451612904</v>
      </c>
      <c r="I17" s="18">
        <v>1.3858995143403148</v>
      </c>
      <c r="J17" s="18">
        <v>4.0021505376344084</v>
      </c>
      <c r="K17" s="18">
        <v>1.3105982523312469</v>
      </c>
      <c r="L17" s="18">
        <v>3.6589473684210527</v>
      </c>
      <c r="M17" s="18">
        <v>1.5635277876627887</v>
      </c>
      <c r="N17" s="18">
        <v>4.1263383297644536</v>
      </c>
      <c r="O17" s="18">
        <v>1.4153860530889619</v>
      </c>
      <c r="P17" s="18">
        <v>4.3191489361702127</v>
      </c>
      <c r="Q17" s="18">
        <v>1.2963189310303587</v>
      </c>
      <c r="R17" s="18">
        <v>3.8794926004228332</v>
      </c>
      <c r="S17" s="18">
        <v>1.4787556884313284</v>
      </c>
      <c r="T17" s="18">
        <f t="shared" si="5"/>
        <v>3.9514430695957081</v>
      </c>
      <c r="U17" s="13">
        <v>1</v>
      </c>
      <c r="V17" s="49">
        <f t="shared" si="6"/>
        <v>1.5873015873015872E-2</v>
      </c>
      <c r="W17" s="13">
        <v>3</v>
      </c>
      <c r="X17" s="51">
        <f t="shared" si="7"/>
        <v>4.7619047619047616E-2</v>
      </c>
      <c r="Y17" s="13">
        <v>59</v>
      </c>
      <c r="Z17" s="51">
        <f t="shared" si="8"/>
        <v>0.93650793650793651</v>
      </c>
      <c r="AA17" s="40"/>
    </row>
    <row r="18" spans="1:27" x14ac:dyDescent="0.2">
      <c r="A18" s="14" t="s">
        <v>34</v>
      </c>
      <c r="B18" s="13">
        <v>40</v>
      </c>
      <c r="C18" s="13">
        <v>31</v>
      </c>
      <c r="D18" s="7">
        <f t="shared" si="9"/>
        <v>0.77500000000000002</v>
      </c>
      <c r="E18" s="16">
        <v>932</v>
      </c>
      <c r="F18" s="16">
        <v>285</v>
      </c>
      <c r="G18" s="8">
        <f t="shared" si="0"/>
        <v>0.30579399141630903</v>
      </c>
      <c r="H18" s="18">
        <v>3.4233576642335768</v>
      </c>
      <c r="I18" s="18">
        <v>1.4637131153548919</v>
      </c>
      <c r="J18" s="18">
        <v>3.6714285714285713</v>
      </c>
      <c r="K18" s="18">
        <v>1.4037474532273948</v>
      </c>
      <c r="L18" s="18">
        <v>3.2553956834532376</v>
      </c>
      <c r="M18" s="18">
        <v>1.5515997409856666</v>
      </c>
      <c r="N18" s="18">
        <v>3.6379928315412187</v>
      </c>
      <c r="O18" s="18">
        <v>1.4524071757826644</v>
      </c>
      <c r="P18" s="18">
        <v>3.7933579335793359</v>
      </c>
      <c r="Q18" s="18">
        <v>1.4837740222779296</v>
      </c>
      <c r="R18" s="18">
        <v>3.4676258992805757</v>
      </c>
      <c r="S18" s="18">
        <v>1.5955812551712565</v>
      </c>
      <c r="T18" s="18">
        <f t="shared" si="5"/>
        <v>3.5415264305860865</v>
      </c>
      <c r="U18" s="13">
        <v>2</v>
      </c>
      <c r="V18" s="49">
        <f t="shared" si="6"/>
        <v>6.4516129032258063E-2</v>
      </c>
      <c r="W18" s="13">
        <v>13</v>
      </c>
      <c r="X18" s="51">
        <f t="shared" si="7"/>
        <v>0.41935483870967744</v>
      </c>
      <c r="Y18" s="13">
        <v>16</v>
      </c>
      <c r="Z18" s="51">
        <f t="shared" si="8"/>
        <v>0.5161290322580645</v>
      </c>
      <c r="AA18" s="40"/>
    </row>
    <row r="19" spans="1:27" ht="36" x14ac:dyDescent="0.2">
      <c r="A19" s="14" t="s">
        <v>35</v>
      </c>
      <c r="B19" s="13">
        <v>41</v>
      </c>
      <c r="C19" s="13">
        <v>40</v>
      </c>
      <c r="D19" s="7">
        <f t="shared" si="9"/>
        <v>0.97560975609756095</v>
      </c>
      <c r="E19" s="16">
        <v>1464</v>
      </c>
      <c r="F19" s="16">
        <v>518</v>
      </c>
      <c r="G19" s="8">
        <f t="shared" si="0"/>
        <v>0.35382513661202186</v>
      </c>
      <c r="H19" s="18">
        <v>3.4471544715447155</v>
      </c>
      <c r="I19" s="18">
        <v>1.3789411329667791</v>
      </c>
      <c r="J19" s="18">
        <v>3.6482213438735176</v>
      </c>
      <c r="K19" s="18">
        <v>1.3768836956351518</v>
      </c>
      <c r="L19" s="18">
        <v>3.5376984126984126</v>
      </c>
      <c r="M19" s="18">
        <v>1.4009963297672601</v>
      </c>
      <c r="N19" s="18">
        <v>3.7735470941883769</v>
      </c>
      <c r="O19" s="18">
        <v>1.4321402676664254</v>
      </c>
      <c r="P19" s="18">
        <v>4.0824949698189137</v>
      </c>
      <c r="Q19" s="18">
        <v>1.3286678586857157</v>
      </c>
      <c r="R19" s="18">
        <v>3.5759368836291912</v>
      </c>
      <c r="S19" s="18">
        <v>1.4210629198228371</v>
      </c>
      <c r="T19" s="18">
        <f t="shared" si="5"/>
        <v>3.6775088626255212</v>
      </c>
      <c r="U19" s="13">
        <v>1</v>
      </c>
      <c r="V19" s="49">
        <f t="shared" si="6"/>
        <v>2.5000000000000001E-2</v>
      </c>
      <c r="W19" s="13">
        <v>13</v>
      </c>
      <c r="X19" s="51">
        <f t="shared" si="7"/>
        <v>0.32500000000000001</v>
      </c>
      <c r="Y19" s="13">
        <v>26</v>
      </c>
      <c r="Z19" s="51">
        <f t="shared" si="8"/>
        <v>0.65</v>
      </c>
      <c r="AA19" s="40"/>
    </row>
    <row r="20" spans="1:27" ht="24" x14ac:dyDescent="0.2">
      <c r="A20" s="14" t="s">
        <v>36</v>
      </c>
      <c r="B20" s="13">
        <v>47</v>
      </c>
      <c r="C20" s="13">
        <v>40</v>
      </c>
      <c r="D20" s="7">
        <f t="shared" si="9"/>
        <v>0.85106382978723405</v>
      </c>
      <c r="E20" s="16">
        <v>2043</v>
      </c>
      <c r="F20" s="16">
        <v>357</v>
      </c>
      <c r="G20" s="8">
        <f t="shared" si="0"/>
        <v>0.17474302496328928</v>
      </c>
      <c r="H20" s="18">
        <v>3.631728045325779</v>
      </c>
      <c r="I20" s="18">
        <v>1.2614528126560329</v>
      </c>
      <c r="J20" s="18">
        <v>3.6977401129943503</v>
      </c>
      <c r="K20" s="18">
        <v>1.3618207609515385</v>
      </c>
      <c r="L20" s="18">
        <v>3.5397727272727271</v>
      </c>
      <c r="M20" s="18">
        <v>1.4767362004602602</v>
      </c>
      <c r="N20" s="18">
        <v>3.8240469208211145</v>
      </c>
      <c r="O20" s="18">
        <v>1.4485721319014018</v>
      </c>
      <c r="P20" s="18">
        <v>3.7919075144508669</v>
      </c>
      <c r="Q20" s="18">
        <v>1.6088679439241889</v>
      </c>
      <c r="R20" s="18">
        <v>3.7422096317280453</v>
      </c>
      <c r="S20" s="18">
        <v>1.4494719615409366</v>
      </c>
      <c r="T20" s="18">
        <f t="shared" si="5"/>
        <v>3.7045674920988136</v>
      </c>
      <c r="U20" s="13">
        <v>3</v>
      </c>
      <c r="V20" s="49">
        <f t="shared" si="6"/>
        <v>7.4999999999999997E-2</v>
      </c>
      <c r="W20" s="13">
        <v>7</v>
      </c>
      <c r="X20" s="51">
        <f t="shared" si="7"/>
        <v>0.17499999999999999</v>
      </c>
      <c r="Y20" s="13">
        <v>30</v>
      </c>
      <c r="Z20" s="51">
        <f t="shared" si="8"/>
        <v>0.75</v>
      </c>
      <c r="AA20" s="40"/>
    </row>
    <row r="21" spans="1:27" ht="24" x14ac:dyDescent="0.2">
      <c r="A21" s="14" t="s">
        <v>37</v>
      </c>
      <c r="B21" s="13">
        <v>56</v>
      </c>
      <c r="C21" s="13">
        <v>48</v>
      </c>
      <c r="D21" s="7">
        <f t="shared" si="9"/>
        <v>0.8571428571428571</v>
      </c>
      <c r="E21" s="16">
        <v>2566</v>
      </c>
      <c r="F21" s="16">
        <v>511</v>
      </c>
      <c r="G21" s="8">
        <f t="shared" si="0"/>
        <v>0.19914263445050662</v>
      </c>
      <c r="H21" s="18">
        <v>3.9075975359342916</v>
      </c>
      <c r="I21" s="18">
        <v>1.2429570220554866</v>
      </c>
      <c r="J21" s="18">
        <v>4.0579999999999998</v>
      </c>
      <c r="K21" s="18">
        <v>1.2286803126205128</v>
      </c>
      <c r="L21" s="18">
        <v>3.7904191616766467</v>
      </c>
      <c r="M21" s="18">
        <v>1.4247764821024016</v>
      </c>
      <c r="N21" s="18">
        <v>4.1740890688259107</v>
      </c>
      <c r="O21" s="18">
        <v>1.3549012075097961</v>
      </c>
      <c r="P21" s="18">
        <v>4.5050301810865188</v>
      </c>
      <c r="Q21" s="18">
        <v>0.99619986066738508</v>
      </c>
      <c r="R21" s="18">
        <v>3.8844621513944224</v>
      </c>
      <c r="S21" s="18">
        <v>1.4207605317521261</v>
      </c>
      <c r="T21" s="18">
        <f t="shared" si="5"/>
        <v>4.0532663498196317</v>
      </c>
      <c r="U21" s="13">
        <v>2</v>
      </c>
      <c r="V21" s="49">
        <f t="shared" si="6"/>
        <v>4.1666666666666664E-2</v>
      </c>
      <c r="W21" s="13">
        <v>6</v>
      </c>
      <c r="X21" s="51">
        <f t="shared" si="7"/>
        <v>0.125</v>
      </c>
      <c r="Y21" s="13">
        <v>40</v>
      </c>
      <c r="Z21" s="51">
        <f t="shared" si="8"/>
        <v>0.83333333333333337</v>
      </c>
      <c r="AA21" s="40"/>
    </row>
    <row r="22" spans="1:27" x14ac:dyDescent="0.2">
      <c r="A22" s="14" t="s">
        <v>38</v>
      </c>
      <c r="B22" s="13">
        <v>33</v>
      </c>
      <c r="C22" s="13">
        <v>24</v>
      </c>
      <c r="D22" s="7">
        <f t="shared" si="9"/>
        <v>0.72727272727272729</v>
      </c>
      <c r="E22" s="16">
        <v>406</v>
      </c>
      <c r="F22" s="16">
        <v>109</v>
      </c>
      <c r="G22" s="8">
        <f t="shared" si="0"/>
        <v>0.26847290640394089</v>
      </c>
      <c r="H22" s="18">
        <v>3.2110091743119265</v>
      </c>
      <c r="I22" s="18">
        <v>1.7270902231220988</v>
      </c>
      <c r="J22" s="18">
        <v>3.2685185185185186</v>
      </c>
      <c r="K22" s="18">
        <v>1.7218034529222497</v>
      </c>
      <c r="L22" s="18">
        <v>3.4311926605504586</v>
      </c>
      <c r="M22" s="18">
        <v>1.6631461288388221</v>
      </c>
      <c r="N22" s="18">
        <v>3.5471698113207548</v>
      </c>
      <c r="O22" s="18">
        <v>1.713431952720555</v>
      </c>
      <c r="P22" s="18">
        <v>3.3055555555555554</v>
      </c>
      <c r="Q22" s="18">
        <v>1.8006142946245405</v>
      </c>
      <c r="R22" s="18">
        <v>3.5370370370370372</v>
      </c>
      <c r="S22" s="18">
        <v>1.6258767637652884</v>
      </c>
      <c r="T22" s="18">
        <f t="shared" si="5"/>
        <v>3.3834137928823753</v>
      </c>
      <c r="U22" s="13">
        <v>5</v>
      </c>
      <c r="V22" s="49">
        <f t="shared" si="6"/>
        <v>0.20833333333333334</v>
      </c>
      <c r="W22" s="13">
        <v>6</v>
      </c>
      <c r="X22" s="51">
        <f t="shared" si="7"/>
        <v>0.25</v>
      </c>
      <c r="Y22" s="13">
        <v>13</v>
      </c>
      <c r="Z22" s="51">
        <f t="shared" si="8"/>
        <v>0.54166666666666663</v>
      </c>
      <c r="AA22" s="40"/>
    </row>
    <row r="23" spans="1:27" x14ac:dyDescent="0.2">
      <c r="A23" s="14" t="s">
        <v>39</v>
      </c>
      <c r="B23" s="13">
        <v>37</v>
      </c>
      <c r="C23" s="13">
        <v>34</v>
      </c>
      <c r="D23" s="7">
        <f t="shared" si="9"/>
        <v>0.91891891891891897</v>
      </c>
      <c r="E23" s="16">
        <v>466</v>
      </c>
      <c r="F23" s="16">
        <v>144</v>
      </c>
      <c r="G23" s="8">
        <f t="shared" si="0"/>
        <v>0.30901287553648071</v>
      </c>
      <c r="H23" s="18">
        <v>3.6136363636363638</v>
      </c>
      <c r="I23" s="18">
        <v>1.6046103770632427</v>
      </c>
      <c r="J23" s="18">
        <v>3.556338028169014</v>
      </c>
      <c r="K23" s="18">
        <v>1.6090376309125085</v>
      </c>
      <c r="L23" s="18">
        <v>3.73943661971831</v>
      </c>
      <c r="M23" s="18">
        <v>1.5237113027907623</v>
      </c>
      <c r="N23" s="18">
        <v>3.847826086956522</v>
      </c>
      <c r="O23" s="18">
        <v>1.607020064523669</v>
      </c>
      <c r="P23" s="18">
        <v>3.9571428571428573</v>
      </c>
      <c r="Q23" s="18">
        <v>1.6615474653000486</v>
      </c>
      <c r="R23" s="18">
        <v>3.7746478873239435</v>
      </c>
      <c r="S23" s="18">
        <v>1.5223831923524402</v>
      </c>
      <c r="T23" s="18">
        <f t="shared" si="5"/>
        <v>3.7481713071578349</v>
      </c>
      <c r="U23" s="13">
        <v>3</v>
      </c>
      <c r="V23" s="49">
        <f t="shared" si="6"/>
        <v>8.8235294117647065E-2</v>
      </c>
      <c r="W23" s="13">
        <v>8</v>
      </c>
      <c r="X23" s="51">
        <f t="shared" si="7"/>
        <v>0.23529411764705882</v>
      </c>
      <c r="Y23" s="13">
        <v>23</v>
      </c>
      <c r="Z23" s="51">
        <f t="shared" si="8"/>
        <v>0.67647058823529416</v>
      </c>
      <c r="AA23" s="40"/>
    </row>
    <row r="24" spans="1:27" x14ac:dyDescent="0.2">
      <c r="A24" s="14" t="s">
        <v>40</v>
      </c>
      <c r="B24" s="13">
        <v>43</v>
      </c>
      <c r="C24" s="13">
        <v>40</v>
      </c>
      <c r="D24" s="7">
        <f t="shared" si="9"/>
        <v>0.93023255813953487</v>
      </c>
      <c r="E24" s="16">
        <v>1869</v>
      </c>
      <c r="F24" s="16">
        <v>284</v>
      </c>
      <c r="G24" s="8">
        <f t="shared" si="0"/>
        <v>0.15195291599785982</v>
      </c>
      <c r="H24" s="18">
        <v>3.8962962962962964</v>
      </c>
      <c r="I24" s="18">
        <v>1.3998091961007013</v>
      </c>
      <c r="J24" s="18">
        <v>3.8838951310861423</v>
      </c>
      <c r="K24" s="18">
        <v>1.3865638128143543</v>
      </c>
      <c r="L24" s="18">
        <v>3.5676691729323307</v>
      </c>
      <c r="M24" s="18">
        <v>1.5628734480656927</v>
      </c>
      <c r="N24" s="18">
        <v>4.1115241635687729</v>
      </c>
      <c r="O24" s="18">
        <v>1.3392109994668677</v>
      </c>
      <c r="P24" s="18">
        <v>4.2373540856031129</v>
      </c>
      <c r="Q24" s="18">
        <v>1.3265930882489481</v>
      </c>
      <c r="R24" s="18">
        <v>3.8127340823970037</v>
      </c>
      <c r="S24" s="18">
        <v>1.5026751885404495</v>
      </c>
      <c r="T24" s="18">
        <f t="shared" si="5"/>
        <v>3.9182454886472762</v>
      </c>
      <c r="U24" s="13">
        <v>2</v>
      </c>
      <c r="V24" s="49">
        <f t="shared" si="6"/>
        <v>0.05</v>
      </c>
      <c r="W24" s="13">
        <v>8</v>
      </c>
      <c r="X24" s="51">
        <f t="shared" si="7"/>
        <v>0.2</v>
      </c>
      <c r="Y24" s="13">
        <v>30</v>
      </c>
      <c r="Z24" s="51">
        <f t="shared" si="8"/>
        <v>0.75</v>
      </c>
      <c r="AA24" s="40"/>
    </row>
    <row r="25" spans="1:27" ht="24" x14ac:dyDescent="0.2">
      <c r="A25" s="14" t="s">
        <v>41</v>
      </c>
      <c r="B25" s="13">
        <v>35</v>
      </c>
      <c r="C25" s="13">
        <v>33</v>
      </c>
      <c r="D25" s="7">
        <f t="shared" si="9"/>
        <v>0.94285714285714284</v>
      </c>
      <c r="E25" s="16">
        <v>1394</v>
      </c>
      <c r="F25" s="16">
        <v>328</v>
      </c>
      <c r="G25" s="8">
        <f t="shared" si="0"/>
        <v>0.23529411764705882</v>
      </c>
      <c r="H25" s="18">
        <v>3.5398773006134969</v>
      </c>
      <c r="I25" s="18">
        <v>1.3711102689112653</v>
      </c>
      <c r="J25" s="18">
        <v>3.76</v>
      </c>
      <c r="K25" s="18">
        <v>1.3394305036373009</v>
      </c>
      <c r="L25" s="18">
        <v>3.7160493827160495</v>
      </c>
      <c r="M25" s="18">
        <v>1.3897864316963131</v>
      </c>
      <c r="N25" s="18">
        <v>3.7492354740061162</v>
      </c>
      <c r="O25" s="18">
        <v>1.4092565468835168</v>
      </c>
      <c r="P25" s="18">
        <v>3.9683544303797467</v>
      </c>
      <c r="Q25" s="18">
        <v>1.4183419162672397</v>
      </c>
      <c r="R25" s="18">
        <v>3.7723076923076921</v>
      </c>
      <c r="S25" s="18">
        <v>1.4045239618298533</v>
      </c>
      <c r="T25" s="18">
        <f t="shared" si="5"/>
        <v>3.7509707133371837</v>
      </c>
      <c r="U25" s="13">
        <v>2</v>
      </c>
      <c r="V25" s="49">
        <f t="shared" si="6"/>
        <v>6.0606060606060608E-2</v>
      </c>
      <c r="W25" s="13">
        <v>10</v>
      </c>
      <c r="X25" s="51">
        <f t="shared" si="7"/>
        <v>0.30303030303030304</v>
      </c>
      <c r="Y25" s="13">
        <v>21</v>
      </c>
      <c r="Z25" s="51">
        <f t="shared" si="8"/>
        <v>0.63636363636363635</v>
      </c>
      <c r="AA25" s="40"/>
    </row>
    <row r="26" spans="1:27" x14ac:dyDescent="0.2">
      <c r="A26" s="14" t="s">
        <v>42</v>
      </c>
      <c r="B26" s="13">
        <v>54</v>
      </c>
      <c r="C26" s="13">
        <v>49</v>
      </c>
      <c r="D26" s="7">
        <f t="shared" si="9"/>
        <v>0.90740740740740744</v>
      </c>
      <c r="E26" s="16">
        <v>1957</v>
      </c>
      <c r="F26" s="16">
        <v>617</v>
      </c>
      <c r="G26" s="8">
        <f t="shared" si="0"/>
        <v>0.31527848748083803</v>
      </c>
      <c r="H26" s="18">
        <v>3.707846410684474</v>
      </c>
      <c r="I26" s="18">
        <v>1.3287867085575105</v>
      </c>
      <c r="J26" s="18">
        <v>3.8258706467661692</v>
      </c>
      <c r="K26" s="18">
        <v>1.3423317454345658</v>
      </c>
      <c r="L26" s="18">
        <v>3.5123152709359604</v>
      </c>
      <c r="M26" s="18">
        <v>1.5142729036592268</v>
      </c>
      <c r="N26" s="18">
        <v>3.867109634551495</v>
      </c>
      <c r="O26" s="18">
        <v>1.4150185471548467</v>
      </c>
      <c r="P26" s="18">
        <v>4.1647058823529415</v>
      </c>
      <c r="Q26" s="18">
        <v>1.3038784565713151</v>
      </c>
      <c r="R26" s="18">
        <v>3.7119476268412437</v>
      </c>
      <c r="S26" s="18">
        <v>1.47842560384519</v>
      </c>
      <c r="T26" s="18">
        <f t="shared" si="5"/>
        <v>3.7982992453553805</v>
      </c>
      <c r="U26" s="13">
        <v>2</v>
      </c>
      <c r="V26" s="49">
        <f t="shared" si="6"/>
        <v>4.0816326530612242E-2</v>
      </c>
      <c r="W26" s="13">
        <v>7</v>
      </c>
      <c r="X26" s="51">
        <f t="shared" si="7"/>
        <v>0.14285714285714285</v>
      </c>
      <c r="Y26" s="13">
        <v>40</v>
      </c>
      <c r="Z26" s="51">
        <f t="shared" si="8"/>
        <v>0.81632653061224492</v>
      </c>
      <c r="AA26" s="40"/>
    </row>
    <row r="27" spans="1:27" x14ac:dyDescent="0.2">
      <c r="A27" s="14" t="s">
        <v>49</v>
      </c>
      <c r="B27" s="13">
        <v>42</v>
      </c>
      <c r="C27" s="13">
        <v>32</v>
      </c>
      <c r="D27" s="7">
        <f t="shared" si="9"/>
        <v>0.76190476190476186</v>
      </c>
      <c r="E27" s="16">
        <v>1164</v>
      </c>
      <c r="F27" s="16">
        <v>312</v>
      </c>
      <c r="G27" s="8">
        <f t="shared" si="0"/>
        <v>0.26804123711340205</v>
      </c>
      <c r="H27" s="18">
        <v>4.1158940397350996</v>
      </c>
      <c r="I27" s="18">
        <v>1.019647044347902</v>
      </c>
      <c r="J27" s="18">
        <v>4.1298701298701301</v>
      </c>
      <c r="K27" s="18">
        <v>0.98656313709244747</v>
      </c>
      <c r="L27" s="18">
        <v>4.087662337662338</v>
      </c>
      <c r="M27" s="18">
        <v>1.0533537519063114</v>
      </c>
      <c r="N27" s="18">
        <v>4.0950819672131145</v>
      </c>
      <c r="O27" s="18">
        <v>1.0134662753568036</v>
      </c>
      <c r="P27" s="18">
        <v>4.1604095563139936</v>
      </c>
      <c r="Q27" s="18">
        <v>1.1309178458910889</v>
      </c>
      <c r="R27" s="18">
        <v>4.1563517915309447</v>
      </c>
      <c r="S27" s="18">
        <v>1.0137858799957746</v>
      </c>
      <c r="T27" s="18">
        <f t="shared" si="5"/>
        <v>4.1242116370542705</v>
      </c>
      <c r="U27" s="13">
        <v>0</v>
      </c>
      <c r="V27" s="49">
        <f t="shared" si="6"/>
        <v>0</v>
      </c>
      <c r="W27" s="13">
        <v>2</v>
      </c>
      <c r="X27" s="51">
        <f t="shared" si="7"/>
        <v>6.25E-2</v>
      </c>
      <c r="Y27" s="13">
        <v>30</v>
      </c>
      <c r="Z27" s="51">
        <f t="shared" si="8"/>
        <v>0.9375</v>
      </c>
      <c r="AA27" s="40"/>
    </row>
    <row r="28" spans="1:27" ht="24" x14ac:dyDescent="0.2">
      <c r="A28" s="14" t="s">
        <v>43</v>
      </c>
      <c r="B28" s="13">
        <v>29</v>
      </c>
      <c r="C28" s="13">
        <v>28</v>
      </c>
      <c r="D28" s="7">
        <f t="shared" si="9"/>
        <v>0.96551724137931039</v>
      </c>
      <c r="E28" s="16">
        <v>3552</v>
      </c>
      <c r="F28" s="16">
        <v>866</v>
      </c>
      <c r="G28" s="8">
        <f t="shared" si="0"/>
        <v>0.24380630630630631</v>
      </c>
      <c r="H28" s="18">
        <v>3.9802095459837021</v>
      </c>
      <c r="I28" s="18">
        <v>1.1947162044544961</v>
      </c>
      <c r="J28" s="18">
        <v>3.9615384615384617</v>
      </c>
      <c r="K28" s="18">
        <v>1.2734295561887174</v>
      </c>
      <c r="L28" s="18">
        <v>3.9489559164733179</v>
      </c>
      <c r="M28" s="18">
        <v>1.2732183061821103</v>
      </c>
      <c r="N28" s="18">
        <v>3.8337292161520189</v>
      </c>
      <c r="O28" s="18">
        <v>1.5136014686106642</v>
      </c>
      <c r="P28" s="18">
        <v>4.1468446601941746</v>
      </c>
      <c r="Q28" s="18">
        <v>1.447011331531374</v>
      </c>
      <c r="R28" s="18">
        <v>3.9976662777129524</v>
      </c>
      <c r="S28" s="18">
        <v>1.3211062221417216</v>
      </c>
      <c r="T28" s="18">
        <f t="shared" si="5"/>
        <v>3.9781573463424373</v>
      </c>
      <c r="U28" s="13">
        <v>0</v>
      </c>
      <c r="V28" s="49">
        <f t="shared" si="6"/>
        <v>0</v>
      </c>
      <c r="W28" s="13">
        <v>5</v>
      </c>
      <c r="X28" s="51">
        <f t="shared" si="7"/>
        <v>0.17857142857142858</v>
      </c>
      <c r="Y28" s="13">
        <v>23</v>
      </c>
      <c r="Z28" s="51">
        <f t="shared" si="8"/>
        <v>0.8214285714285714</v>
      </c>
      <c r="AA28" s="40"/>
    </row>
    <row r="29" spans="1:27" ht="24" x14ac:dyDescent="0.2">
      <c r="A29" s="14" t="s">
        <v>44</v>
      </c>
      <c r="B29" s="13">
        <v>34</v>
      </c>
      <c r="C29" s="13">
        <v>34</v>
      </c>
      <c r="D29" s="7">
        <f t="shared" si="9"/>
        <v>1</v>
      </c>
      <c r="E29" s="16">
        <v>5758</v>
      </c>
      <c r="F29" s="16">
        <v>1102</v>
      </c>
      <c r="G29" s="8">
        <f t="shared" si="0"/>
        <v>0.19138589788120874</v>
      </c>
      <c r="H29" s="18">
        <v>3.8877737226277373</v>
      </c>
      <c r="I29" s="18">
        <v>1.3072317881074305</v>
      </c>
      <c r="J29" s="18">
        <v>3.9493554327808473</v>
      </c>
      <c r="K29" s="18">
        <v>1.3275578037882299</v>
      </c>
      <c r="L29" s="18">
        <v>3.7766450417052826</v>
      </c>
      <c r="M29" s="18">
        <v>1.4067065231107421</v>
      </c>
      <c r="N29" s="18">
        <v>3.7044381491973559</v>
      </c>
      <c r="O29" s="18">
        <v>1.5623431159648062</v>
      </c>
      <c r="P29" s="18">
        <v>4.1196983977379826</v>
      </c>
      <c r="Q29" s="18">
        <v>1.4523235460926631</v>
      </c>
      <c r="R29" s="18">
        <v>3.8595041322314048</v>
      </c>
      <c r="S29" s="18">
        <v>1.4314945309446532</v>
      </c>
      <c r="T29" s="18">
        <f t="shared" si="5"/>
        <v>3.8829024793801015</v>
      </c>
      <c r="U29" s="13">
        <v>0</v>
      </c>
      <c r="V29" s="49">
        <f t="shared" si="6"/>
        <v>0</v>
      </c>
      <c r="W29" s="13">
        <v>6</v>
      </c>
      <c r="X29" s="51">
        <f t="shared" si="7"/>
        <v>0.17647058823529413</v>
      </c>
      <c r="Y29" s="13">
        <v>28</v>
      </c>
      <c r="Z29" s="51">
        <f t="shared" si="8"/>
        <v>0.82352941176470584</v>
      </c>
      <c r="AA29" s="40"/>
    </row>
    <row r="30" spans="1:27" ht="24" x14ac:dyDescent="0.2">
      <c r="A30" s="14" t="s">
        <v>64</v>
      </c>
      <c r="B30" s="13">
        <v>26</v>
      </c>
      <c r="C30" s="13">
        <v>24</v>
      </c>
      <c r="D30" s="7">
        <f t="shared" si="9"/>
        <v>0.92307692307692313</v>
      </c>
      <c r="E30" s="16">
        <v>977</v>
      </c>
      <c r="F30" s="16">
        <v>193</v>
      </c>
      <c r="G30" s="8">
        <f t="shared" si="0"/>
        <v>0.19754350051177072</v>
      </c>
      <c r="H30" s="18">
        <v>4.2774869109947646</v>
      </c>
      <c r="I30" s="18">
        <v>1.1198994168116816</v>
      </c>
      <c r="J30" s="18">
        <v>4.3769633507853403</v>
      </c>
      <c r="K30" s="18">
        <v>1.0732602537753726</v>
      </c>
      <c r="L30" s="18">
        <v>4.3455497382198951</v>
      </c>
      <c r="M30" s="18">
        <v>1.1498139833022121</v>
      </c>
      <c r="N30" s="18">
        <v>4.4269662921348312</v>
      </c>
      <c r="O30" s="18">
        <v>1.1584876216338393</v>
      </c>
      <c r="P30" s="18">
        <v>4.2606382978723403</v>
      </c>
      <c r="Q30" s="18">
        <v>1.5619621613872861</v>
      </c>
      <c r="R30" s="18">
        <v>4.3403141361256541</v>
      </c>
      <c r="S30" s="18">
        <v>1.2373136885838665</v>
      </c>
      <c r="T30" s="18">
        <f t="shared" si="5"/>
        <v>4.3379864543554705</v>
      </c>
      <c r="U30" s="13">
        <v>0</v>
      </c>
      <c r="V30" s="49">
        <f t="shared" si="6"/>
        <v>0</v>
      </c>
      <c r="W30" s="13">
        <v>1</v>
      </c>
      <c r="X30" s="51">
        <f t="shared" si="7"/>
        <v>4.1666666666666664E-2</v>
      </c>
      <c r="Y30" s="13">
        <v>23</v>
      </c>
      <c r="Z30" s="51">
        <f t="shared" si="8"/>
        <v>0.95833333333333337</v>
      </c>
      <c r="AA30" s="40"/>
    </row>
    <row r="31" spans="1:27" x14ac:dyDescent="0.2">
      <c r="A31" s="14" t="s">
        <v>23</v>
      </c>
      <c r="B31" s="13">
        <v>46</v>
      </c>
      <c r="C31" s="13">
        <v>44</v>
      </c>
      <c r="D31" s="7">
        <f t="shared" si="9"/>
        <v>0.95652173913043481</v>
      </c>
      <c r="E31" s="16">
        <v>2288</v>
      </c>
      <c r="F31" s="16">
        <v>577</v>
      </c>
      <c r="G31" s="8">
        <f t="shared" si="0"/>
        <v>0.25218531468531469</v>
      </c>
      <c r="H31" s="18">
        <v>3.8137082601054479</v>
      </c>
      <c r="I31" s="18">
        <v>1.3163737773824891</v>
      </c>
      <c r="J31" s="18">
        <v>3.8403508771929826</v>
      </c>
      <c r="K31" s="18">
        <v>1.3587391613752677</v>
      </c>
      <c r="L31" s="18">
        <v>3.5159010600706715</v>
      </c>
      <c r="M31" s="18">
        <v>1.56587327014614</v>
      </c>
      <c r="N31" s="18">
        <v>3.8974820143884892</v>
      </c>
      <c r="O31" s="18">
        <v>1.4501671073761031</v>
      </c>
      <c r="P31" s="18">
        <v>4.274647887323944</v>
      </c>
      <c r="Q31" s="18">
        <v>1.2883653353571822</v>
      </c>
      <c r="R31" s="18">
        <v>3.8269230769230771</v>
      </c>
      <c r="S31" s="18">
        <v>1.4783110212954804</v>
      </c>
      <c r="T31" s="18">
        <f t="shared" si="5"/>
        <v>3.8615021960007687</v>
      </c>
      <c r="U31" s="13">
        <v>0</v>
      </c>
      <c r="V31" s="49">
        <f t="shared" si="6"/>
        <v>0</v>
      </c>
      <c r="W31" s="13">
        <v>9</v>
      </c>
      <c r="X31" s="51">
        <f t="shared" si="7"/>
        <v>0.20454545454545456</v>
      </c>
      <c r="Y31" s="13">
        <v>35</v>
      </c>
      <c r="Z31" s="51">
        <f t="shared" si="8"/>
        <v>0.79545454545454541</v>
      </c>
      <c r="AA31" s="40"/>
    </row>
    <row r="32" spans="1:27" x14ac:dyDescent="0.2">
      <c r="A32" s="14" t="s">
        <v>24</v>
      </c>
      <c r="B32" s="13">
        <v>51</v>
      </c>
      <c r="C32" s="13">
        <v>51</v>
      </c>
      <c r="D32" s="7">
        <f t="shared" si="9"/>
        <v>1</v>
      </c>
      <c r="E32" s="16">
        <v>6614</v>
      </c>
      <c r="F32" s="16">
        <v>1295</v>
      </c>
      <c r="G32" s="8">
        <f t="shared" si="0"/>
        <v>0.19579679467795585</v>
      </c>
      <c r="H32" s="18">
        <v>3.8887096774193548</v>
      </c>
      <c r="I32" s="18">
        <v>1.302707782649851</v>
      </c>
      <c r="J32" s="18">
        <v>3.8035143769968052</v>
      </c>
      <c r="K32" s="18">
        <v>1.3763052918549212</v>
      </c>
      <c r="L32" s="18">
        <v>3.7229783827061649</v>
      </c>
      <c r="M32" s="18">
        <v>1.4698221047338924</v>
      </c>
      <c r="N32" s="18">
        <v>4.0313504823151129</v>
      </c>
      <c r="O32" s="18">
        <v>1.3046662128462772</v>
      </c>
      <c r="P32" s="18">
        <v>4.1651676206050698</v>
      </c>
      <c r="Q32" s="18">
        <v>1.3395153081436002</v>
      </c>
      <c r="R32" s="18">
        <v>3.7325860688550843</v>
      </c>
      <c r="S32" s="18">
        <v>1.5240286279503341</v>
      </c>
      <c r="T32" s="18">
        <f t="shared" si="5"/>
        <v>3.8907177681495981</v>
      </c>
      <c r="U32" s="13">
        <v>1</v>
      </c>
      <c r="V32" s="49">
        <f t="shared" si="6"/>
        <v>1.9607843137254902E-2</v>
      </c>
      <c r="W32" s="13">
        <v>8</v>
      </c>
      <c r="X32" s="51">
        <f t="shared" si="7"/>
        <v>0.15686274509803921</v>
      </c>
      <c r="Y32" s="13">
        <v>42</v>
      </c>
      <c r="Z32" s="51">
        <f t="shared" si="8"/>
        <v>0.82352941176470584</v>
      </c>
      <c r="AA32" s="40"/>
    </row>
    <row r="33" spans="1:27" ht="24" x14ac:dyDescent="0.2">
      <c r="A33" s="14" t="s">
        <v>45</v>
      </c>
      <c r="B33" s="13">
        <v>46</v>
      </c>
      <c r="C33" s="13">
        <v>43</v>
      </c>
      <c r="D33" s="7">
        <f t="shared" si="9"/>
        <v>0.93478260869565222</v>
      </c>
      <c r="E33" s="16">
        <v>2430</v>
      </c>
      <c r="F33" s="16">
        <v>668</v>
      </c>
      <c r="G33" s="8">
        <f t="shared" si="0"/>
        <v>0.2748971193415638</v>
      </c>
      <c r="H33" s="18">
        <v>3.7857142857142856</v>
      </c>
      <c r="I33" s="18">
        <v>1.5134031898495353</v>
      </c>
      <c r="J33" s="18">
        <v>4.0075414781297134</v>
      </c>
      <c r="K33" s="18">
        <v>1.3602926936511981</v>
      </c>
      <c r="L33" s="18">
        <v>3.8076335877862597</v>
      </c>
      <c r="M33" s="18">
        <v>1.5233964507871049</v>
      </c>
      <c r="N33" s="18">
        <v>4.115677321156773</v>
      </c>
      <c r="O33" s="18">
        <v>1.4029631770675408</v>
      </c>
      <c r="P33" s="18">
        <v>4.1090342679127723</v>
      </c>
      <c r="Q33" s="18">
        <v>1.5093921255020069</v>
      </c>
      <c r="R33" s="18">
        <v>3.7695783132530121</v>
      </c>
      <c r="S33" s="18">
        <v>1.595499648416161</v>
      </c>
      <c r="T33" s="18">
        <f t="shared" si="5"/>
        <v>3.9325298756588025</v>
      </c>
      <c r="U33" s="13">
        <v>0</v>
      </c>
      <c r="V33" s="49">
        <f t="shared" si="6"/>
        <v>0</v>
      </c>
      <c r="W33" s="13">
        <v>10</v>
      </c>
      <c r="X33" s="51">
        <f t="shared" si="7"/>
        <v>0.23255813953488372</v>
      </c>
      <c r="Y33" s="13">
        <v>33</v>
      </c>
      <c r="Z33" s="51">
        <f t="shared" si="8"/>
        <v>0.76744186046511631</v>
      </c>
      <c r="AA33" s="40"/>
    </row>
    <row r="34" spans="1:27" x14ac:dyDescent="0.2">
      <c r="A34" s="19" t="s">
        <v>84</v>
      </c>
      <c r="B34" s="13">
        <v>9</v>
      </c>
      <c r="C34" s="13">
        <v>1</v>
      </c>
      <c r="D34" s="7">
        <f t="shared" si="9"/>
        <v>0.1111111111111111</v>
      </c>
      <c r="E34" s="20">
        <v>81</v>
      </c>
      <c r="F34" s="20">
        <v>8</v>
      </c>
      <c r="G34" s="8">
        <f t="shared" si="0"/>
        <v>9.8765432098765427E-2</v>
      </c>
      <c r="H34" s="46">
        <v>3</v>
      </c>
      <c r="I34" s="46">
        <v>1.5118578920369088</v>
      </c>
      <c r="J34" s="46">
        <v>4.625</v>
      </c>
      <c r="K34" s="46">
        <v>0.74402380914284494</v>
      </c>
      <c r="L34" s="46">
        <v>3.4285714285714284</v>
      </c>
      <c r="M34" s="46">
        <v>1.5118578920369086</v>
      </c>
      <c r="N34" s="46">
        <v>3.25</v>
      </c>
      <c r="O34" s="46">
        <v>1.2817398889233114</v>
      </c>
      <c r="P34" s="46">
        <v>4.875</v>
      </c>
      <c r="Q34" s="46">
        <v>0.35355339059327379</v>
      </c>
      <c r="R34" s="46">
        <v>4.5714285714285712</v>
      </c>
      <c r="S34" s="46">
        <v>0.78679579246944398</v>
      </c>
      <c r="T34" s="18">
        <f t="shared" si="5"/>
        <v>3.9583333333333335</v>
      </c>
      <c r="U34" s="13">
        <v>0</v>
      </c>
      <c r="V34" s="49">
        <f t="shared" si="6"/>
        <v>0</v>
      </c>
      <c r="W34" s="13">
        <v>0</v>
      </c>
      <c r="X34" s="51">
        <f t="shared" si="7"/>
        <v>0</v>
      </c>
      <c r="Y34" s="13">
        <v>1</v>
      </c>
      <c r="Z34" s="51">
        <f t="shared" si="8"/>
        <v>1</v>
      </c>
      <c r="AA34" s="40"/>
    </row>
    <row r="35" spans="1:27" ht="24.75" customHeight="1" x14ac:dyDescent="0.2">
      <c r="A35" s="25" t="s">
        <v>51</v>
      </c>
      <c r="B35" s="20"/>
      <c r="C35" s="21"/>
      <c r="D35" s="7"/>
      <c r="E35" s="22"/>
      <c r="F35" s="2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8"/>
      <c r="U35" s="24"/>
      <c r="V35" s="49"/>
      <c r="W35" s="13"/>
      <c r="X35" s="51"/>
      <c r="Y35" s="24"/>
      <c r="Z35" s="51"/>
      <c r="AA35" s="40"/>
    </row>
    <row r="36" spans="1:27" x14ac:dyDescent="0.2">
      <c r="A36" s="19" t="s">
        <v>52</v>
      </c>
      <c r="B36" s="20">
        <f>SUM(B8,B13)</f>
        <v>92</v>
      </c>
      <c r="C36" s="20">
        <f>SUM(C8,C13)</f>
        <v>72</v>
      </c>
      <c r="D36" s="7">
        <f t="shared" ref="D36:D41" si="10">C36/B36</f>
        <v>0.78260869565217395</v>
      </c>
      <c r="E36" s="13">
        <f>SUM(E8,E13)</f>
        <v>2270</v>
      </c>
      <c r="F36" s="13">
        <f>SUM(F8,F13)</f>
        <v>629</v>
      </c>
      <c r="G36" s="8">
        <f t="shared" ref="G36:G41" si="11">F36/E36</f>
        <v>0.27709251101321586</v>
      </c>
      <c r="H36" s="46">
        <v>4.006514657980456</v>
      </c>
      <c r="I36" s="46">
        <v>1.2656678377999644</v>
      </c>
      <c r="J36" s="46">
        <v>4.040192926045016</v>
      </c>
      <c r="K36" s="46">
        <v>1.3052570386535791</v>
      </c>
      <c r="L36" s="46">
        <v>3.9095315024232633</v>
      </c>
      <c r="M36" s="46">
        <v>1.404416153286187</v>
      </c>
      <c r="N36" s="46">
        <v>4.0829268292682928</v>
      </c>
      <c r="O36" s="46">
        <v>1.3690213412317838</v>
      </c>
      <c r="P36" s="46">
        <v>4.266886326194399</v>
      </c>
      <c r="Q36" s="46">
        <v>1.3684109543051106</v>
      </c>
      <c r="R36" s="46">
        <v>4.0402576489533013</v>
      </c>
      <c r="S36" s="46">
        <v>1.3392303752626276</v>
      </c>
      <c r="T36" s="18">
        <f t="shared" si="5"/>
        <v>4.057718315144121</v>
      </c>
      <c r="U36" s="24">
        <f>SUM(U8,U13)</f>
        <v>1</v>
      </c>
      <c r="V36" s="49">
        <f t="shared" ref="V36:V41" si="12">U36/C36</f>
        <v>1.3888888888888888E-2</v>
      </c>
      <c r="W36" s="13">
        <f>SUM(W8,W13)</f>
        <v>6</v>
      </c>
      <c r="X36" s="51">
        <f t="shared" ref="X36:X41" si="13">W36/C36</f>
        <v>8.3333333333333329E-2</v>
      </c>
      <c r="Y36" s="24">
        <f>SUM(Y8,Y13)</f>
        <v>65</v>
      </c>
      <c r="Z36" s="51">
        <f t="shared" ref="Z36:Z41" si="14">Y36/C36</f>
        <v>0.90277777777777779</v>
      </c>
      <c r="AA36" s="40"/>
    </row>
    <row r="37" spans="1:27" x14ac:dyDescent="0.2">
      <c r="A37" s="19" t="s">
        <v>53</v>
      </c>
      <c r="B37" s="20">
        <f>SUM(B9,B31)</f>
        <v>96</v>
      </c>
      <c r="C37" s="20">
        <f>SUM(C9,C31)</f>
        <v>91</v>
      </c>
      <c r="D37" s="7">
        <f t="shared" si="10"/>
        <v>0.94791666666666663</v>
      </c>
      <c r="E37" s="13">
        <f>SUM(E9,E31)</f>
        <v>4752</v>
      </c>
      <c r="F37" s="13">
        <f>SUM(F9,F31)</f>
        <v>1077</v>
      </c>
      <c r="G37" s="8">
        <f t="shared" si="11"/>
        <v>0.22664141414141414</v>
      </c>
      <c r="H37" s="46">
        <v>3.8253068932955618</v>
      </c>
      <c r="I37" s="46">
        <v>1.2900234370387758</v>
      </c>
      <c r="J37" s="46">
        <v>3.8674242424242422</v>
      </c>
      <c r="K37" s="46">
        <v>1.316119311327326</v>
      </c>
      <c r="L37" s="46">
        <v>3.6852551984877127</v>
      </c>
      <c r="M37" s="46">
        <v>1.4610004157596808</v>
      </c>
      <c r="N37" s="46">
        <v>3.9415148609779482</v>
      </c>
      <c r="O37" s="46">
        <v>1.406535474421392</v>
      </c>
      <c r="P37" s="46">
        <v>4.250950570342205</v>
      </c>
      <c r="Q37" s="46">
        <v>1.310772554727947</v>
      </c>
      <c r="R37" s="46">
        <v>3.893258426966292</v>
      </c>
      <c r="S37" s="46">
        <v>1.4220882584037924</v>
      </c>
      <c r="T37" s="18">
        <f t="shared" si="5"/>
        <v>3.9106183654156603</v>
      </c>
      <c r="U37" s="24">
        <f>SUM(U9,U31)</f>
        <v>1</v>
      </c>
      <c r="V37" s="49">
        <f t="shared" si="12"/>
        <v>1.098901098901099E-2</v>
      </c>
      <c r="W37" s="13">
        <f>SUM(W9,W31)</f>
        <v>11</v>
      </c>
      <c r="X37" s="51">
        <f t="shared" si="13"/>
        <v>0.12087912087912088</v>
      </c>
      <c r="Y37" s="24">
        <f>SUM(Y9,Y31)</f>
        <v>79</v>
      </c>
      <c r="Z37" s="51">
        <f t="shared" si="14"/>
        <v>0.86813186813186816</v>
      </c>
      <c r="AA37" s="40"/>
    </row>
    <row r="38" spans="1:27" x14ac:dyDescent="0.2">
      <c r="A38" s="19" t="s">
        <v>54</v>
      </c>
      <c r="B38" s="20">
        <f>SUM(B7,B10,B27,B32,B4)</f>
        <v>207</v>
      </c>
      <c r="C38" s="20">
        <f>SUM(C7,C10,C27,C32,C4)</f>
        <v>188</v>
      </c>
      <c r="D38" s="7">
        <f t="shared" si="10"/>
        <v>0.90821256038647347</v>
      </c>
      <c r="E38" s="13">
        <f>SUM(E7,E10,E27,E32,E4)</f>
        <v>16374</v>
      </c>
      <c r="F38" s="13">
        <f>SUM(F7,F10,F27,F32,F4)</f>
        <v>3423</v>
      </c>
      <c r="G38" s="8">
        <f t="shared" si="11"/>
        <v>0.20905093440820813</v>
      </c>
      <c r="H38" s="46">
        <v>3.895281582952816</v>
      </c>
      <c r="I38" s="46">
        <v>1.2808883831553177</v>
      </c>
      <c r="J38" s="46">
        <v>3.8017964071856287</v>
      </c>
      <c r="K38" s="46">
        <v>1.35370657084582</v>
      </c>
      <c r="L38" s="46">
        <v>3.7415088668470093</v>
      </c>
      <c r="M38" s="46">
        <v>1.4216031054775577</v>
      </c>
      <c r="N38" s="46">
        <v>3.923841059602649</v>
      </c>
      <c r="O38" s="46">
        <v>1.3680806341453264</v>
      </c>
      <c r="P38" s="46">
        <v>4.1192462156317582</v>
      </c>
      <c r="Q38" s="46">
        <v>1.308899244169055</v>
      </c>
      <c r="R38" s="46">
        <v>3.8001200480192079</v>
      </c>
      <c r="S38" s="46">
        <v>1.4457963946021202</v>
      </c>
      <c r="T38" s="18">
        <f t="shared" si="5"/>
        <v>3.8802990300398448</v>
      </c>
      <c r="U38" s="24">
        <f>SUM(U7,U10,U27,U32,U4)</f>
        <v>2</v>
      </c>
      <c r="V38" s="49">
        <f t="shared" si="12"/>
        <v>1.0638297872340425E-2</v>
      </c>
      <c r="W38" s="13">
        <f>SUM(W7,W10,W27,W32,W4)</f>
        <v>36</v>
      </c>
      <c r="X38" s="51">
        <f t="shared" si="13"/>
        <v>0.19148936170212766</v>
      </c>
      <c r="Y38" s="24">
        <f>SUM(Y7,Y10,Y27,Y32,Y4)</f>
        <v>150</v>
      </c>
      <c r="Z38" s="51">
        <f t="shared" si="14"/>
        <v>0.7978723404255319</v>
      </c>
      <c r="AA38" s="40"/>
    </row>
    <row r="39" spans="1:27" x14ac:dyDescent="0.2">
      <c r="A39" s="19" t="s">
        <v>55</v>
      </c>
      <c r="B39" s="20">
        <f>SUM(B3,B5,B6,B11,B12,B29,B28,B30,B33)</f>
        <v>393</v>
      </c>
      <c r="C39" s="20">
        <f>SUM(C3,C5,C6,C11,C12,C29,C28,C30,C33)</f>
        <v>328</v>
      </c>
      <c r="D39" s="7">
        <f t="shared" si="10"/>
        <v>0.83460559796437661</v>
      </c>
      <c r="E39" s="13">
        <f>SUM(E3,E5,E6,E11,E12,E29,E28,E30,E33)</f>
        <v>31212</v>
      </c>
      <c r="F39" s="13">
        <f>SUM(F3,F5,F6,F11,F12,F29,F28,F30,F33)</f>
        <v>5863</v>
      </c>
      <c r="G39" s="8">
        <f t="shared" si="11"/>
        <v>0.18784441881327693</v>
      </c>
      <c r="H39" s="46">
        <v>3.8181346253677106</v>
      </c>
      <c r="I39" s="46">
        <v>1.4197013792001159</v>
      </c>
      <c r="J39" s="46">
        <v>3.9309746791536595</v>
      </c>
      <c r="K39" s="46">
        <v>1.3641760232568942</v>
      </c>
      <c r="L39" s="46">
        <v>3.730689296847939</v>
      </c>
      <c r="M39" s="46">
        <v>1.5061638962669037</v>
      </c>
      <c r="N39" s="46">
        <v>3.8487143360338147</v>
      </c>
      <c r="O39" s="46">
        <v>1.5324018235158319</v>
      </c>
      <c r="P39" s="46">
        <v>4.099176512710347</v>
      </c>
      <c r="Q39" s="46">
        <v>1.4689295496506252</v>
      </c>
      <c r="R39" s="46">
        <v>3.7687931034482758</v>
      </c>
      <c r="S39" s="46">
        <v>1.5483778511549615</v>
      </c>
      <c r="T39" s="18">
        <f t="shared" si="5"/>
        <v>3.8660804255936245</v>
      </c>
      <c r="U39" s="24">
        <f>SUM(U3,U5,U6,U11,U12,U29,U28,U30,U33)</f>
        <v>5</v>
      </c>
      <c r="V39" s="49">
        <f t="shared" si="12"/>
        <v>1.524390243902439E-2</v>
      </c>
      <c r="W39" s="24">
        <f>SUM(W3,W5,W6,W11,W12,W29,W28,W30,W33)</f>
        <v>60</v>
      </c>
      <c r="X39" s="51">
        <f t="shared" si="13"/>
        <v>0.18292682926829268</v>
      </c>
      <c r="Y39" s="24">
        <f>SUM(Y3,Y5,Y6,Y11,Y12,Y29,Y28,Y30,Y33)</f>
        <v>263</v>
      </c>
      <c r="Z39" s="51">
        <f t="shared" si="14"/>
        <v>0.80182926829268297</v>
      </c>
      <c r="AA39" s="40"/>
    </row>
    <row r="40" spans="1:27" x14ac:dyDescent="0.2">
      <c r="A40" s="19" t="s">
        <v>56</v>
      </c>
      <c r="B40" s="20">
        <f>SUM(B14:B26,B34)</f>
        <v>599</v>
      </c>
      <c r="C40" s="20">
        <f>SUM(C14:C26,C34)</f>
        <v>507</v>
      </c>
      <c r="D40" s="7">
        <f t="shared" si="10"/>
        <v>0.84641068447412349</v>
      </c>
      <c r="E40" s="13">
        <f>SUM(E14:E26,E34)</f>
        <v>18069</v>
      </c>
      <c r="F40" s="13">
        <f>SUM(F14:F26,F34)</f>
        <v>4455</v>
      </c>
      <c r="G40" s="8">
        <f t="shared" si="11"/>
        <v>0.24655487298688361</v>
      </c>
      <c r="H40" s="46">
        <v>3.6456546929316338</v>
      </c>
      <c r="I40" s="46">
        <v>1.3933418422810668</v>
      </c>
      <c r="J40" s="46">
        <v>3.7837837837837838</v>
      </c>
      <c r="K40" s="46">
        <v>1.3858962216570125</v>
      </c>
      <c r="L40" s="46">
        <v>3.5577142857142858</v>
      </c>
      <c r="M40" s="46">
        <v>1.5065151257640017</v>
      </c>
      <c r="N40" s="46">
        <v>3.8800554656806101</v>
      </c>
      <c r="O40" s="46">
        <v>1.4443561777048022</v>
      </c>
      <c r="P40" s="46">
        <v>4.09145915755178</v>
      </c>
      <c r="Q40" s="46">
        <v>1.4057159642779282</v>
      </c>
      <c r="R40" s="46">
        <v>3.7085140378908923</v>
      </c>
      <c r="S40" s="46">
        <v>1.4908221833203521</v>
      </c>
      <c r="T40" s="18">
        <f t="shared" si="5"/>
        <v>3.777863570592165</v>
      </c>
      <c r="U40" s="24">
        <f>SUM(U14:U26)</f>
        <v>31</v>
      </c>
      <c r="V40" s="49">
        <f t="shared" si="12"/>
        <v>6.1143984220907298E-2</v>
      </c>
      <c r="W40" s="13">
        <f>SUM(W14:W26)</f>
        <v>107</v>
      </c>
      <c r="X40" s="51">
        <f t="shared" si="13"/>
        <v>0.21104536489151873</v>
      </c>
      <c r="Y40" s="24">
        <f>SUM(Y14:Y26,Y34)</f>
        <v>369</v>
      </c>
      <c r="Z40" s="51">
        <f t="shared" si="14"/>
        <v>0.72781065088757402</v>
      </c>
      <c r="AA40" s="40"/>
    </row>
    <row r="41" spans="1:27" s="12" customFormat="1" ht="24" customHeight="1" x14ac:dyDescent="0.2">
      <c r="A41" s="26" t="s">
        <v>46</v>
      </c>
      <c r="B41" s="10">
        <f>SUM(B3:B34)</f>
        <v>1387</v>
      </c>
      <c r="C41" s="10">
        <f>SUM(C3:C34)</f>
        <v>1186</v>
      </c>
      <c r="D41" s="33">
        <f t="shared" si="10"/>
        <v>0.8550829127613554</v>
      </c>
      <c r="E41" s="10">
        <f>SUM(E3:E34)</f>
        <v>72677</v>
      </c>
      <c r="F41" s="10">
        <f>SUM(F3:F34)</f>
        <v>15447</v>
      </c>
      <c r="G41" s="34">
        <f t="shared" si="11"/>
        <v>0.21254317046658502</v>
      </c>
      <c r="H41" s="35">
        <v>3.7937151209141642</v>
      </c>
      <c r="I41" s="35">
        <v>1.3715331854829604</v>
      </c>
      <c r="J41" s="35">
        <v>3.8601320132013202</v>
      </c>
      <c r="K41" s="35">
        <v>1.3644346601345894</v>
      </c>
      <c r="L41" s="35">
        <v>3.6872566488484129</v>
      </c>
      <c r="M41" s="35">
        <v>1.4834734877617692</v>
      </c>
      <c r="N41" s="35">
        <v>3.8904904904904907</v>
      </c>
      <c r="O41" s="35">
        <v>1.4573326316546833</v>
      </c>
      <c r="P41" s="35">
        <v>4.119020231409432</v>
      </c>
      <c r="Q41" s="35">
        <v>1.4023365507827668</v>
      </c>
      <c r="R41" s="35">
        <v>3.7781212998289697</v>
      </c>
      <c r="S41" s="35">
        <v>1.4944716039225372</v>
      </c>
      <c r="T41" s="35">
        <f t="shared" si="5"/>
        <v>3.8547893007821319</v>
      </c>
      <c r="U41" s="15">
        <f>SUM(U3:U34)</f>
        <v>40</v>
      </c>
      <c r="V41" s="50">
        <f t="shared" si="12"/>
        <v>3.3726812816188868E-2</v>
      </c>
      <c r="W41" s="10">
        <f>SUM(W3:W34)</f>
        <v>220</v>
      </c>
      <c r="X41" s="34">
        <f t="shared" si="13"/>
        <v>0.18549747048903878</v>
      </c>
      <c r="Y41" s="10">
        <f>SUM(Y3:Y34)</f>
        <v>926</v>
      </c>
      <c r="Z41" s="34">
        <f t="shared" si="14"/>
        <v>0.7807757166947723</v>
      </c>
      <c r="AA41" s="40"/>
    </row>
    <row r="42" spans="1:27" x14ac:dyDescent="0.2">
      <c r="D42" s="17"/>
      <c r="G42" s="11"/>
      <c r="I42" s="39"/>
      <c r="K42" s="39"/>
      <c r="M42" s="39"/>
      <c r="O42" s="39"/>
      <c r="Q42" s="39"/>
      <c r="S42" s="39"/>
      <c r="T42" s="39"/>
    </row>
    <row r="43" spans="1:27" x14ac:dyDescent="0.2">
      <c r="J43" s="39"/>
      <c r="L43" s="39"/>
      <c r="N43" s="39"/>
      <c r="P43" s="39"/>
      <c r="R43" s="39"/>
    </row>
    <row r="45" spans="1:27" ht="12.75" x14ac:dyDescent="0.2">
      <c r="C45" s="47"/>
      <c r="D45" s="48"/>
    </row>
    <row r="46" spans="1:27" ht="12.75" x14ac:dyDescent="0.2">
      <c r="A46" s="47"/>
      <c r="B46" s="48"/>
      <c r="C46" s="47"/>
    </row>
    <row r="47" spans="1:27" ht="12.75" x14ac:dyDescent="0.2">
      <c r="A47" s="47"/>
      <c r="B47" s="48"/>
      <c r="C47" s="47"/>
    </row>
    <row r="48" spans="1:27" ht="12.75" x14ac:dyDescent="0.2">
      <c r="A48" s="47"/>
      <c r="B48" s="48"/>
      <c r="C48" s="47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9"/>
    </row>
    <row r="49" spans="1:4" ht="12.75" x14ac:dyDescent="0.2">
      <c r="A49" s="47"/>
      <c r="C49" s="47"/>
    </row>
    <row r="50" spans="1:4" ht="12.75" x14ac:dyDescent="0.2">
      <c r="A50" s="47"/>
      <c r="C50" s="47"/>
    </row>
    <row r="51" spans="1:4" ht="12.75" x14ac:dyDescent="0.2">
      <c r="A51" s="47"/>
      <c r="C51" s="47"/>
    </row>
    <row r="52" spans="1:4" ht="12.75" x14ac:dyDescent="0.2">
      <c r="A52" s="47"/>
      <c r="B52" s="48"/>
      <c r="C52" s="47"/>
      <c r="D52" s="48"/>
    </row>
    <row r="53" spans="1:4" ht="12.75" x14ac:dyDescent="0.2">
      <c r="A53" s="47"/>
      <c r="B53" s="48"/>
      <c r="C53" s="47"/>
    </row>
    <row r="54" spans="1:4" ht="12.75" x14ac:dyDescent="0.2">
      <c r="A54" s="47"/>
      <c r="B54" s="48"/>
      <c r="C54" s="47"/>
    </row>
    <row r="55" spans="1:4" ht="12.75" x14ac:dyDescent="0.2">
      <c r="A55" s="47"/>
      <c r="B55" s="48"/>
      <c r="C55" s="47"/>
    </row>
    <row r="56" spans="1:4" ht="12.75" x14ac:dyDescent="0.2">
      <c r="A56" s="47"/>
      <c r="B56" s="48"/>
      <c r="C56" s="47"/>
    </row>
    <row r="57" spans="1:4" ht="12.75" x14ac:dyDescent="0.2">
      <c r="A57" s="47"/>
      <c r="B57" s="48"/>
      <c r="C57" s="47"/>
    </row>
    <row r="58" spans="1:4" ht="12.75" x14ac:dyDescent="0.2">
      <c r="A58" s="47"/>
      <c r="B58" s="48"/>
      <c r="C58" s="47"/>
    </row>
    <row r="59" spans="1:4" ht="12.75" x14ac:dyDescent="0.2">
      <c r="A59" s="47"/>
      <c r="B59" s="48"/>
      <c r="C59" s="47"/>
    </row>
    <row r="60" spans="1:4" ht="12.75" x14ac:dyDescent="0.2">
      <c r="A60" s="47"/>
      <c r="B60" s="48"/>
      <c r="C60" s="47"/>
    </row>
    <row r="61" spans="1:4" ht="12.75" x14ac:dyDescent="0.2">
      <c r="A61" s="47"/>
      <c r="B61" s="48"/>
      <c r="C61" s="47"/>
    </row>
    <row r="62" spans="1:4" ht="12.75" x14ac:dyDescent="0.2">
      <c r="A62" s="47"/>
      <c r="B62" s="48"/>
      <c r="C62" s="47"/>
    </row>
    <row r="63" spans="1:4" ht="12.75" x14ac:dyDescent="0.2">
      <c r="A63" s="47"/>
      <c r="B63" s="48"/>
      <c r="C63" s="47"/>
    </row>
    <row r="64" spans="1:4" ht="12.75" x14ac:dyDescent="0.2">
      <c r="A64" s="47"/>
      <c r="B64" s="48"/>
      <c r="C64" s="47"/>
    </row>
    <row r="65" spans="1:4" ht="12.75" x14ac:dyDescent="0.2">
      <c r="A65" s="47"/>
      <c r="B65" s="48"/>
      <c r="C65" s="47"/>
    </row>
    <row r="66" spans="1:4" ht="12.75" x14ac:dyDescent="0.2">
      <c r="A66" s="47"/>
      <c r="B66" s="48"/>
      <c r="C66" s="47"/>
    </row>
    <row r="67" spans="1:4" ht="12.75" x14ac:dyDescent="0.2">
      <c r="A67" s="47"/>
      <c r="B67" s="48"/>
      <c r="C67" s="47"/>
    </row>
    <row r="68" spans="1:4" ht="12.75" x14ac:dyDescent="0.2">
      <c r="A68" s="47"/>
      <c r="B68" s="48"/>
      <c r="C68" s="47"/>
    </row>
    <row r="69" spans="1:4" ht="12.75" x14ac:dyDescent="0.2">
      <c r="A69" s="47"/>
      <c r="B69" s="48"/>
      <c r="C69" s="47"/>
    </row>
    <row r="70" spans="1:4" ht="12.75" x14ac:dyDescent="0.2">
      <c r="A70" s="47"/>
      <c r="B70" s="48"/>
      <c r="C70" s="47"/>
    </row>
    <row r="71" spans="1:4" ht="12.75" x14ac:dyDescent="0.2">
      <c r="A71" s="47"/>
      <c r="B71" s="48"/>
      <c r="C71" s="47"/>
      <c r="D71" s="48"/>
    </row>
    <row r="72" spans="1:4" ht="12.75" x14ac:dyDescent="0.2">
      <c r="A72" s="47"/>
      <c r="B72" s="48"/>
    </row>
    <row r="73" spans="1:4" ht="12.75" x14ac:dyDescent="0.2">
      <c r="A73" s="47"/>
      <c r="B73" s="48"/>
    </row>
    <row r="74" spans="1:4" ht="12.75" x14ac:dyDescent="0.2">
      <c r="A74" s="47"/>
      <c r="B74" s="48"/>
    </row>
    <row r="75" spans="1:4" ht="12.75" x14ac:dyDescent="0.2">
      <c r="A75" s="47"/>
      <c r="B75" s="48"/>
    </row>
    <row r="76" spans="1:4" ht="12.75" x14ac:dyDescent="0.2">
      <c r="A76" s="47"/>
      <c r="B76" s="48"/>
    </row>
    <row r="77" spans="1:4" ht="12.75" x14ac:dyDescent="0.2">
      <c r="A77" s="47"/>
      <c r="B77" s="48"/>
    </row>
  </sheetData>
  <mergeCells count="4">
    <mergeCell ref="U1:Z1"/>
    <mergeCell ref="U2:V2"/>
    <mergeCell ref="W2:X2"/>
    <mergeCell ref="Y2:Z2"/>
  </mergeCells>
  <pageMargins left="0.47244094488188981" right="0.27559055118110237" top="0.51181102362204722" bottom="0.43307086614173229" header="0" footer="0"/>
  <pageSetup paperSize="8" scale="59" orientation="landscape" r:id="rId1"/>
  <headerFooter alignWithMargins="0">
    <oddHeader>&amp;C&amp;"Arial,Negrita"&amp;12RESULTADOS FINALES GRADO</oddHeader>
  </headerFooter>
  <ignoredErrors>
    <ignoredError sqref="D41 X36:X38 D36:D40 X41 Z41 X39:X40" formula="1"/>
    <ignoredError sqref="V41 V35:V40 V3 V16:V3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48"/>
  <sheetViews>
    <sheetView topLeftCell="A19" zoomScale="85" zoomScaleNormal="85" workbookViewId="0">
      <pane xSplit="1" topLeftCell="B1" activePane="topRight" state="frozen"/>
      <selection pane="topRight" activeCell="G45" sqref="G45"/>
    </sheetView>
  </sheetViews>
  <sheetFormatPr baseColWidth="10" defaultRowHeight="12" x14ac:dyDescent="0.2"/>
  <cols>
    <col min="1" max="1" width="31.140625" style="9" customWidth="1"/>
    <col min="2" max="2" width="14" style="13" customWidth="1"/>
    <col min="3" max="3" width="12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2.140625" style="9" customWidth="1"/>
    <col min="19" max="19" width="5.28515625" style="13" customWidth="1"/>
    <col min="20" max="20" width="8.28515625" style="9" customWidth="1"/>
    <col min="21" max="21" width="4.5703125" style="9" customWidth="1"/>
    <col min="22" max="22" width="7.5703125" style="9" customWidth="1"/>
    <col min="23" max="23" width="7.28515625" style="9" customWidth="1"/>
    <col min="24" max="24" width="9.28515625" style="9" customWidth="1"/>
    <col min="25" max="16384" width="11.42578125" style="9"/>
  </cols>
  <sheetData>
    <row r="1" spans="1:25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5" t="s">
        <v>48</v>
      </c>
      <c r="T1" s="85"/>
      <c r="U1" s="85"/>
      <c r="V1" s="85"/>
      <c r="W1" s="85"/>
      <c r="X1" s="85"/>
    </row>
    <row r="2" spans="1:25" s="12" customFormat="1" ht="36" x14ac:dyDescent="0.2">
      <c r="A2" s="28" t="s">
        <v>6</v>
      </c>
      <c r="B2" s="28" t="s">
        <v>7</v>
      </c>
      <c r="C2" s="29" t="s">
        <v>8</v>
      </c>
      <c r="D2" s="30" t="s">
        <v>9</v>
      </c>
      <c r="E2" s="31" t="s">
        <v>79</v>
      </c>
      <c r="F2" s="31" t="s">
        <v>10</v>
      </c>
      <c r="G2" s="31" t="s">
        <v>58</v>
      </c>
      <c r="H2" s="31" t="s">
        <v>11</v>
      </c>
      <c r="I2" s="31" t="s">
        <v>59</v>
      </c>
      <c r="J2" s="31" t="s">
        <v>12</v>
      </c>
      <c r="K2" s="31" t="s">
        <v>60</v>
      </c>
      <c r="L2" s="31" t="s">
        <v>13</v>
      </c>
      <c r="M2" s="31" t="s">
        <v>61</v>
      </c>
      <c r="N2" s="31" t="s">
        <v>14</v>
      </c>
      <c r="O2" s="31" t="s">
        <v>62</v>
      </c>
      <c r="P2" s="31" t="s">
        <v>15</v>
      </c>
      <c r="Q2" s="31" t="s">
        <v>63</v>
      </c>
      <c r="R2" s="32" t="s">
        <v>90</v>
      </c>
      <c r="S2" s="86" t="s">
        <v>16</v>
      </c>
      <c r="T2" s="87"/>
      <c r="U2" s="86" t="s">
        <v>17</v>
      </c>
      <c r="V2" s="87"/>
      <c r="W2" s="86" t="s">
        <v>18</v>
      </c>
      <c r="X2" s="87"/>
    </row>
    <row r="3" spans="1:25" ht="24" x14ac:dyDescent="0.2">
      <c r="A3" s="14" t="s">
        <v>27</v>
      </c>
      <c r="B3" s="41">
        <v>152</v>
      </c>
      <c r="C3" s="13">
        <v>125</v>
      </c>
      <c r="D3" s="7">
        <f>C3/B3</f>
        <v>0.82236842105263153</v>
      </c>
      <c r="E3" s="8">
        <v>0.93656716417910446</v>
      </c>
      <c r="F3" s="18">
        <v>3.7822085889570554</v>
      </c>
      <c r="G3" s="18">
        <v>1.560286895137309</v>
      </c>
      <c r="H3" s="18">
        <v>3.8995327102803738</v>
      </c>
      <c r="I3" s="18">
        <v>1.5209730752310129</v>
      </c>
      <c r="J3" s="18">
        <v>4.1389751552795033</v>
      </c>
      <c r="K3" s="18">
        <v>1.4081910031952918</v>
      </c>
      <c r="L3" s="18">
        <v>4.4221879815100156</v>
      </c>
      <c r="M3" s="18">
        <v>1.1730200714383836</v>
      </c>
      <c r="N3" s="18">
        <v>3.6728252501924556</v>
      </c>
      <c r="O3" s="18">
        <v>1.6695290413239861</v>
      </c>
      <c r="P3" s="18">
        <v>3.8774094063222821</v>
      </c>
      <c r="Q3" s="18">
        <v>1.5238606590949777</v>
      </c>
      <c r="R3" s="18">
        <f>AVERAGE(F3,H3,J3,L3,N3,P3)</f>
        <v>3.9655231820902812</v>
      </c>
      <c r="S3" s="13">
        <v>4</v>
      </c>
      <c r="T3" s="49">
        <f t="shared" ref="T3:T13" si="0">S3/C3</f>
        <v>3.2000000000000001E-2</v>
      </c>
      <c r="U3" s="13">
        <v>28</v>
      </c>
      <c r="V3" s="51">
        <f t="shared" ref="V3:V13" si="1">U3/C3</f>
        <v>0.224</v>
      </c>
      <c r="W3" s="13">
        <v>93</v>
      </c>
      <c r="X3" s="51">
        <f t="shared" ref="X3:X13" si="2">W3/C3</f>
        <v>0.74399999999999999</v>
      </c>
      <c r="Y3" s="40"/>
    </row>
    <row r="4" spans="1:25" x14ac:dyDescent="0.2">
      <c r="A4" s="9" t="s">
        <v>85</v>
      </c>
      <c r="B4" s="13">
        <v>110</v>
      </c>
      <c r="C4" s="13">
        <v>99</v>
      </c>
      <c r="D4" s="7">
        <f t="shared" ref="D4:D7" si="3">C4/B4</f>
        <v>0.9</v>
      </c>
      <c r="E4" s="8">
        <v>0.97440585009140768</v>
      </c>
      <c r="F4" s="18">
        <v>4.0968342644320295</v>
      </c>
      <c r="G4" s="18">
        <v>1.2894038142405464</v>
      </c>
      <c r="H4" s="18">
        <v>4.3116883116883118</v>
      </c>
      <c r="I4" s="18">
        <v>1.1716455294811854</v>
      </c>
      <c r="J4" s="18">
        <v>4.3665071770334931</v>
      </c>
      <c r="K4" s="18">
        <v>1.1315011183552777</v>
      </c>
      <c r="L4" s="18">
        <v>4.452223273415326</v>
      </c>
      <c r="M4" s="18">
        <v>1.098310201439749</v>
      </c>
      <c r="N4" s="18">
        <v>4.0683111954459203</v>
      </c>
      <c r="O4" s="18">
        <v>1.3612049833067748</v>
      </c>
      <c r="P4" s="18">
        <v>4.1986817325800381</v>
      </c>
      <c r="Q4" s="18">
        <v>1.1918187000482683</v>
      </c>
      <c r="R4" s="18">
        <f t="shared" ref="R4:R41" si="4">AVERAGE(F4,H4,J4,L4,N4,P4)</f>
        <v>4.2490409924325201</v>
      </c>
      <c r="S4" s="13">
        <v>2</v>
      </c>
      <c r="T4" s="49">
        <f t="shared" si="0"/>
        <v>2.0202020202020204E-2</v>
      </c>
      <c r="U4" s="13">
        <v>12</v>
      </c>
      <c r="V4" s="51">
        <f t="shared" si="1"/>
        <v>0.12121212121212122</v>
      </c>
      <c r="W4" s="13">
        <v>85</v>
      </c>
      <c r="X4" s="51">
        <f t="shared" si="2"/>
        <v>0.85858585858585856</v>
      </c>
      <c r="Y4" s="40"/>
    </row>
    <row r="5" spans="1:25" x14ac:dyDescent="0.2">
      <c r="A5" s="14" t="s">
        <v>28</v>
      </c>
      <c r="B5" s="41">
        <v>113</v>
      </c>
      <c r="C5" s="13">
        <v>89</v>
      </c>
      <c r="D5" s="7">
        <f t="shared" si="3"/>
        <v>0.78761061946902655</v>
      </c>
      <c r="E5" s="8">
        <v>0.92717086834733897</v>
      </c>
      <c r="F5" s="18">
        <v>3.9290416971470372</v>
      </c>
      <c r="G5" s="18">
        <v>1.5185811181698934</v>
      </c>
      <c r="H5" s="18">
        <v>3.8669201520912546</v>
      </c>
      <c r="I5" s="18">
        <v>1.6075618081377878</v>
      </c>
      <c r="J5" s="18">
        <v>4.140659340659341</v>
      </c>
      <c r="K5" s="18">
        <v>1.4477693952569495</v>
      </c>
      <c r="L5" s="18">
        <v>4.4083577712609969</v>
      </c>
      <c r="M5" s="18">
        <v>1.2124158142658985</v>
      </c>
      <c r="N5" s="18">
        <v>3.8741721854304636</v>
      </c>
      <c r="O5" s="18">
        <v>1.645157002796459</v>
      </c>
      <c r="P5" s="18">
        <v>3.9883296863603208</v>
      </c>
      <c r="Q5" s="18">
        <v>1.5277991601350351</v>
      </c>
      <c r="R5" s="18">
        <f t="shared" si="4"/>
        <v>4.0345801388249027</v>
      </c>
      <c r="S5" s="13">
        <v>7</v>
      </c>
      <c r="T5" s="49">
        <f t="shared" si="0"/>
        <v>7.8651685393258425E-2</v>
      </c>
      <c r="U5" s="13">
        <v>8</v>
      </c>
      <c r="V5" s="51">
        <f t="shared" si="1"/>
        <v>8.98876404494382E-2</v>
      </c>
      <c r="W5" s="13">
        <v>74</v>
      </c>
      <c r="X5" s="51">
        <f t="shared" si="2"/>
        <v>0.8314606741573034</v>
      </c>
      <c r="Y5" s="40"/>
    </row>
    <row r="6" spans="1:25" x14ac:dyDescent="0.2">
      <c r="A6" s="14" t="s">
        <v>29</v>
      </c>
      <c r="B6" s="41">
        <v>131</v>
      </c>
      <c r="C6" s="13">
        <v>79</v>
      </c>
      <c r="D6" s="7">
        <f t="shared" si="3"/>
        <v>0.60305343511450382</v>
      </c>
      <c r="E6" s="8">
        <v>0.9363636363636364</v>
      </c>
      <c r="F6" s="18">
        <v>3.7429340511440108</v>
      </c>
      <c r="G6" s="18">
        <v>1.5055604054500447</v>
      </c>
      <c r="H6" s="18">
        <v>3.8232044198895028</v>
      </c>
      <c r="I6" s="18">
        <v>1.4798649361503844</v>
      </c>
      <c r="J6" s="18">
        <v>4.0503401360544213</v>
      </c>
      <c r="K6" s="18">
        <v>1.4070363344802665</v>
      </c>
      <c r="L6" s="18">
        <v>4.3584905660377355</v>
      </c>
      <c r="M6" s="18">
        <v>1.1574096849099269</v>
      </c>
      <c r="N6" s="18">
        <v>3.6518817204301075</v>
      </c>
      <c r="O6" s="18">
        <v>1.6573330526372567</v>
      </c>
      <c r="P6" s="18">
        <v>3.8766937669376693</v>
      </c>
      <c r="Q6" s="18">
        <v>1.4227169970586475</v>
      </c>
      <c r="R6" s="18">
        <f t="shared" si="4"/>
        <v>3.9172574434155742</v>
      </c>
      <c r="S6" s="13">
        <v>3</v>
      </c>
      <c r="T6" s="49">
        <f t="shared" si="0"/>
        <v>3.7974683544303799E-2</v>
      </c>
      <c r="U6" s="13">
        <v>12</v>
      </c>
      <c r="V6" s="51">
        <f t="shared" si="1"/>
        <v>0.15189873417721519</v>
      </c>
      <c r="W6" s="13">
        <v>64</v>
      </c>
      <c r="X6" s="51">
        <f t="shared" si="2"/>
        <v>0.810126582278481</v>
      </c>
      <c r="Y6" s="40"/>
    </row>
    <row r="7" spans="1:25" x14ac:dyDescent="0.2">
      <c r="A7" s="14" t="s">
        <v>30</v>
      </c>
      <c r="B7" s="41">
        <v>62</v>
      </c>
      <c r="C7" s="13">
        <v>58</v>
      </c>
      <c r="D7" s="7">
        <f t="shared" si="3"/>
        <v>0.93548387096774188</v>
      </c>
      <c r="E7" s="8">
        <v>0.94498069498069504</v>
      </c>
      <c r="F7" s="18">
        <v>4.1133200795228628</v>
      </c>
      <c r="G7" s="18">
        <v>1.2106827607587387</v>
      </c>
      <c r="H7" s="18">
        <v>4.1675025075225678</v>
      </c>
      <c r="I7" s="18">
        <v>1.1986551538935426</v>
      </c>
      <c r="J7" s="18">
        <v>4.3483033932135733</v>
      </c>
      <c r="K7" s="18">
        <v>1.0882361223147081</v>
      </c>
      <c r="L7" s="18">
        <v>4.5416248746238717</v>
      </c>
      <c r="M7" s="18">
        <v>0.89258579717829156</v>
      </c>
      <c r="N7" s="18">
        <v>3.9930486593843098</v>
      </c>
      <c r="O7" s="18">
        <v>1.3615536604898573</v>
      </c>
      <c r="P7" s="18">
        <v>4.2052313883299801</v>
      </c>
      <c r="Q7" s="18">
        <v>1.1763585905306637</v>
      </c>
      <c r="R7" s="18">
        <f t="shared" si="4"/>
        <v>4.2281718170995282</v>
      </c>
      <c r="S7" s="13">
        <v>0</v>
      </c>
      <c r="T7" s="49">
        <f t="shared" si="0"/>
        <v>0</v>
      </c>
      <c r="U7" s="13">
        <v>3</v>
      </c>
      <c r="V7" s="51">
        <f t="shared" si="1"/>
        <v>5.1724137931034482E-2</v>
      </c>
      <c r="W7" s="13">
        <v>55</v>
      </c>
      <c r="X7" s="51">
        <f t="shared" si="2"/>
        <v>0.94827586206896552</v>
      </c>
      <c r="Y7" s="40"/>
    </row>
    <row r="8" spans="1:25" x14ac:dyDescent="0.2">
      <c r="A8" s="14" t="s">
        <v>50</v>
      </c>
      <c r="B8" s="41">
        <v>42</v>
      </c>
      <c r="C8" s="13">
        <v>19</v>
      </c>
      <c r="D8" s="7">
        <f t="shared" ref="D8:D34" si="5">C8/B8</f>
        <v>0.45238095238095238</v>
      </c>
      <c r="E8" s="8">
        <v>1</v>
      </c>
      <c r="F8" s="18">
        <v>4.5750000000000002</v>
      </c>
      <c r="G8" s="18">
        <v>0.79196918492667201</v>
      </c>
      <c r="H8" s="18">
        <v>4.8375000000000004</v>
      </c>
      <c r="I8" s="18">
        <v>0.56127679942219311</v>
      </c>
      <c r="J8" s="18">
        <v>4.7750000000000004</v>
      </c>
      <c r="K8" s="18">
        <v>0.50252526858817836</v>
      </c>
      <c r="L8" s="18">
        <v>4.9625000000000004</v>
      </c>
      <c r="M8" s="18">
        <v>0.24873095627121991</v>
      </c>
      <c r="N8" s="18">
        <v>4.8227848101265822</v>
      </c>
      <c r="O8" s="18">
        <v>0.54911335691336827</v>
      </c>
      <c r="P8" s="18">
        <v>4.6624999999999996</v>
      </c>
      <c r="Q8" s="18">
        <v>0.88509099868282903</v>
      </c>
      <c r="R8" s="18">
        <f t="shared" si="4"/>
        <v>4.7725474683544311</v>
      </c>
      <c r="S8" s="13">
        <v>0</v>
      </c>
      <c r="T8" s="49">
        <f t="shared" si="0"/>
        <v>0</v>
      </c>
      <c r="U8" s="13">
        <v>0</v>
      </c>
      <c r="V8" s="51">
        <f t="shared" si="1"/>
        <v>0</v>
      </c>
      <c r="W8" s="13">
        <v>19</v>
      </c>
      <c r="X8" s="51">
        <f t="shared" si="2"/>
        <v>1</v>
      </c>
      <c r="Y8" s="40"/>
    </row>
    <row r="9" spans="1:25" x14ac:dyDescent="0.2">
      <c r="A9" s="14" t="s">
        <v>20</v>
      </c>
      <c r="B9" s="41">
        <v>120</v>
      </c>
      <c r="C9" s="13">
        <v>101</v>
      </c>
      <c r="D9" s="7">
        <f t="shared" si="5"/>
        <v>0.84166666666666667</v>
      </c>
      <c r="E9" s="8">
        <v>0.9711934156378601</v>
      </c>
      <c r="F9" s="18">
        <v>3.9414893617021276</v>
      </c>
      <c r="G9" s="18">
        <v>1.2946115551368869</v>
      </c>
      <c r="H9" s="18">
        <v>4.0972540045766594</v>
      </c>
      <c r="I9" s="18">
        <v>1.2131077778392358</v>
      </c>
      <c r="J9" s="18">
        <v>4.287895310796074</v>
      </c>
      <c r="K9" s="18">
        <v>1.1728346385850337</v>
      </c>
      <c r="L9" s="18">
        <v>4.6758767268862913</v>
      </c>
      <c r="M9" s="18">
        <v>0.84182072287894216</v>
      </c>
      <c r="N9" s="18">
        <v>4.0559741657696451</v>
      </c>
      <c r="O9" s="18">
        <v>1.346727092398768</v>
      </c>
      <c r="P9" s="18">
        <v>4.0610278372591004</v>
      </c>
      <c r="Q9" s="18">
        <v>1.2080124665197498</v>
      </c>
      <c r="R9" s="18">
        <f t="shared" si="4"/>
        <v>4.186586234498316</v>
      </c>
      <c r="S9" s="13">
        <v>0</v>
      </c>
      <c r="T9" s="49">
        <f t="shared" si="0"/>
        <v>0</v>
      </c>
      <c r="U9" s="13">
        <v>10</v>
      </c>
      <c r="V9" s="51">
        <f t="shared" si="1"/>
        <v>9.9009900990099015E-2</v>
      </c>
      <c r="W9" s="13">
        <v>91</v>
      </c>
      <c r="X9" s="51">
        <f t="shared" si="2"/>
        <v>0.90099009900990101</v>
      </c>
      <c r="Y9" s="40"/>
    </row>
    <row r="10" spans="1:25" x14ac:dyDescent="0.2">
      <c r="A10" s="14" t="s">
        <v>47</v>
      </c>
      <c r="B10" s="41">
        <v>138</v>
      </c>
      <c r="C10" s="13">
        <v>132</v>
      </c>
      <c r="D10" s="7">
        <f t="shared" si="5"/>
        <v>0.95652173913043481</v>
      </c>
      <c r="E10" s="8">
        <v>0.93438202247191016</v>
      </c>
      <c r="F10" s="18">
        <v>4.0525337052533708</v>
      </c>
      <c r="G10" s="18">
        <v>1.4704948844721555</v>
      </c>
      <c r="H10" s="18">
        <v>3.9825581395348837</v>
      </c>
      <c r="I10" s="18">
        <v>1.5854054581737762</v>
      </c>
      <c r="J10" s="18">
        <v>4.2551498127340821</v>
      </c>
      <c r="K10" s="18">
        <v>1.3711554046941505</v>
      </c>
      <c r="L10" s="18">
        <v>4.5018656716417906</v>
      </c>
      <c r="M10" s="18">
        <v>1.1780367846698163</v>
      </c>
      <c r="N10" s="18">
        <v>4.0242311276794034</v>
      </c>
      <c r="O10" s="18">
        <v>1.5487027402928302</v>
      </c>
      <c r="P10" s="18">
        <v>4.0652985074626864</v>
      </c>
      <c r="Q10" s="18">
        <v>1.5147213843215399</v>
      </c>
      <c r="R10" s="18">
        <f t="shared" si="4"/>
        <v>4.1469394940510362</v>
      </c>
      <c r="S10" s="13">
        <v>4</v>
      </c>
      <c r="T10" s="49">
        <f t="shared" si="0"/>
        <v>3.0303030303030304E-2</v>
      </c>
      <c r="U10" s="13">
        <v>9</v>
      </c>
      <c r="V10" s="51">
        <f t="shared" si="1"/>
        <v>6.8181818181818177E-2</v>
      </c>
      <c r="W10" s="13">
        <v>119</v>
      </c>
      <c r="X10" s="51">
        <f t="shared" si="2"/>
        <v>0.90151515151515149</v>
      </c>
      <c r="Y10" s="40"/>
    </row>
    <row r="11" spans="1:25" ht="24" x14ac:dyDescent="0.2">
      <c r="A11" s="14" t="s">
        <v>21</v>
      </c>
      <c r="B11" s="41">
        <v>64</v>
      </c>
      <c r="C11" s="13">
        <v>32</v>
      </c>
      <c r="D11" s="7">
        <f t="shared" si="5"/>
        <v>0.5</v>
      </c>
      <c r="E11" s="8">
        <v>1</v>
      </c>
      <c r="F11" s="18">
        <v>4.3153153153153152</v>
      </c>
      <c r="G11" s="18">
        <v>0.83101232877827458</v>
      </c>
      <c r="H11" s="18">
        <v>4.5495495495495497</v>
      </c>
      <c r="I11" s="18">
        <v>0.75964990427694778</v>
      </c>
      <c r="J11" s="18">
        <v>4.6306306306306304</v>
      </c>
      <c r="K11" s="18">
        <v>0.64565580371542797</v>
      </c>
      <c r="L11" s="18">
        <v>4.5</v>
      </c>
      <c r="M11" s="18">
        <v>0.95542871879447278</v>
      </c>
      <c r="N11" s="18">
        <v>4.4636363636363638</v>
      </c>
      <c r="O11" s="18">
        <v>0.82035204713242671</v>
      </c>
      <c r="P11" s="18">
        <v>4.5135135135135132</v>
      </c>
      <c r="Q11" s="18">
        <v>0.68576254656423807</v>
      </c>
      <c r="R11" s="18">
        <f t="shared" si="4"/>
        <v>4.495440895440896</v>
      </c>
      <c r="S11" s="13">
        <v>0</v>
      </c>
      <c r="T11" s="49">
        <f t="shared" si="0"/>
        <v>0</v>
      </c>
      <c r="U11" s="13">
        <v>0</v>
      </c>
      <c r="V11" s="51">
        <f t="shared" si="1"/>
        <v>0</v>
      </c>
      <c r="W11" s="13">
        <v>32</v>
      </c>
      <c r="X11" s="51">
        <f t="shared" si="2"/>
        <v>1</v>
      </c>
      <c r="Y11" s="40"/>
    </row>
    <row r="12" spans="1:25" ht="24" x14ac:dyDescent="0.2">
      <c r="A12" s="14" t="s">
        <v>83</v>
      </c>
      <c r="B12" s="41">
        <v>52</v>
      </c>
      <c r="C12" s="13">
        <v>37</v>
      </c>
      <c r="D12" s="7">
        <f t="shared" si="5"/>
        <v>0.71153846153846156</v>
      </c>
      <c r="E12" s="8">
        <v>0.91216216216216217</v>
      </c>
      <c r="F12" s="18">
        <v>3.9662162162162162</v>
      </c>
      <c r="G12" s="18">
        <v>1.2746376864992226</v>
      </c>
      <c r="H12" s="18">
        <v>4.204081632653061</v>
      </c>
      <c r="I12" s="18">
        <v>1.1523577706800225</v>
      </c>
      <c r="J12" s="18">
        <v>4.2244897959183669</v>
      </c>
      <c r="K12" s="18">
        <v>1.0966694183988759</v>
      </c>
      <c r="L12" s="18">
        <v>4.4965986394557822</v>
      </c>
      <c r="M12" s="18">
        <v>0.96779759615398031</v>
      </c>
      <c r="N12" s="18">
        <v>3.9932432432432434</v>
      </c>
      <c r="O12" s="18">
        <v>1.4823066306378541</v>
      </c>
      <c r="P12" s="18">
        <v>4.1986301369863011</v>
      </c>
      <c r="Q12" s="18">
        <v>1.111816550321256</v>
      </c>
      <c r="R12" s="18">
        <f t="shared" si="4"/>
        <v>4.1805432774121618</v>
      </c>
      <c r="S12" s="13">
        <v>1</v>
      </c>
      <c r="T12" s="49">
        <f t="shared" si="0"/>
        <v>2.7027027027027029E-2</v>
      </c>
      <c r="U12" s="13">
        <v>4</v>
      </c>
      <c r="V12" s="51">
        <f t="shared" si="1"/>
        <v>0.10810810810810811</v>
      </c>
      <c r="W12" s="13">
        <v>32</v>
      </c>
      <c r="X12" s="51">
        <f t="shared" si="2"/>
        <v>0.86486486486486491</v>
      </c>
      <c r="Y12" s="40"/>
    </row>
    <row r="13" spans="1:25" x14ac:dyDescent="0.2">
      <c r="A13" s="14" t="s">
        <v>22</v>
      </c>
      <c r="B13" s="41">
        <v>97</v>
      </c>
      <c r="C13" s="13">
        <v>81</v>
      </c>
      <c r="D13" s="7">
        <f t="shared" si="5"/>
        <v>0.83505154639175261</v>
      </c>
      <c r="E13" s="8">
        <v>0.95721271393643037</v>
      </c>
      <c r="F13" s="18">
        <v>4.1313506815365555</v>
      </c>
      <c r="G13" s="18">
        <v>1.2951890497671112</v>
      </c>
      <c r="H13" s="18">
        <v>4.2093316519546029</v>
      </c>
      <c r="I13" s="18">
        <v>1.2222944487371104</v>
      </c>
      <c r="J13" s="18">
        <v>4.415730337078652</v>
      </c>
      <c r="K13" s="18">
        <v>1.1524765712113245</v>
      </c>
      <c r="L13" s="18">
        <v>4.5844636251541306</v>
      </c>
      <c r="M13" s="18">
        <v>0.98817967182020794</v>
      </c>
      <c r="N13" s="18">
        <v>4.0358910891089108</v>
      </c>
      <c r="O13" s="18">
        <v>1.4784529065201306</v>
      </c>
      <c r="P13" s="18">
        <v>4.2057001239157374</v>
      </c>
      <c r="Q13" s="18">
        <v>1.2825676883592969</v>
      </c>
      <c r="R13" s="18">
        <f t="shared" si="4"/>
        <v>4.2637445847914321</v>
      </c>
      <c r="S13" s="13">
        <v>0</v>
      </c>
      <c r="T13" s="49">
        <f t="shared" si="0"/>
        <v>0</v>
      </c>
      <c r="U13" s="13">
        <v>9</v>
      </c>
      <c r="V13" s="51">
        <f t="shared" si="1"/>
        <v>0.1111111111111111</v>
      </c>
      <c r="W13" s="13">
        <v>72</v>
      </c>
      <c r="X13" s="51">
        <f t="shared" si="2"/>
        <v>0.88888888888888884</v>
      </c>
      <c r="Y13" s="40"/>
    </row>
    <row r="14" spans="1:25" ht="36" x14ac:dyDescent="0.2">
      <c r="A14" s="14" t="s">
        <v>86</v>
      </c>
      <c r="B14" s="41">
        <v>90</v>
      </c>
      <c r="C14" s="13">
        <v>86</v>
      </c>
      <c r="D14" s="7">
        <f t="shared" si="5"/>
        <v>0.9555555555555556</v>
      </c>
      <c r="E14" s="8">
        <v>0.96619718309859159</v>
      </c>
      <c r="F14" s="18">
        <v>3.6690647482014387</v>
      </c>
      <c r="G14" s="18">
        <v>1.4018744615293073</v>
      </c>
      <c r="H14" s="18">
        <v>3.7633928571428572</v>
      </c>
      <c r="I14" s="18">
        <v>1.3458438891261617</v>
      </c>
      <c r="J14" s="18">
        <v>4.0712209302325579</v>
      </c>
      <c r="K14" s="18">
        <v>1.2289035920099791</v>
      </c>
      <c r="L14" s="18">
        <v>4.3965517241379306</v>
      </c>
      <c r="M14" s="18">
        <v>1.0892223641074597</v>
      </c>
      <c r="N14" s="18">
        <v>3.683599419448476</v>
      </c>
      <c r="O14" s="18">
        <v>1.5159158877843031</v>
      </c>
      <c r="P14" s="18">
        <v>3.7900874635568513</v>
      </c>
      <c r="Q14" s="18">
        <v>1.3539736570080696</v>
      </c>
      <c r="R14" s="18">
        <f t="shared" si="4"/>
        <v>3.8956528571200182</v>
      </c>
      <c r="S14" s="13">
        <v>2</v>
      </c>
      <c r="T14" s="49">
        <f t="shared" ref="T14:T33" si="6">S14/C14</f>
        <v>2.3255813953488372E-2</v>
      </c>
      <c r="U14" s="13">
        <v>18</v>
      </c>
      <c r="V14" s="51">
        <f t="shared" ref="V14:V33" si="7">U14/C14</f>
        <v>0.20930232558139536</v>
      </c>
      <c r="W14" s="13">
        <v>66</v>
      </c>
      <c r="X14" s="51">
        <f t="shared" ref="X14:X33" si="8">W14/C14</f>
        <v>0.76744186046511631</v>
      </c>
      <c r="Y14" s="40"/>
    </row>
    <row r="15" spans="1:25" ht="24" x14ac:dyDescent="0.2">
      <c r="A15" s="14" t="s">
        <v>31</v>
      </c>
      <c r="B15" s="41">
        <v>76</v>
      </c>
      <c r="C15" s="13">
        <v>53</v>
      </c>
      <c r="D15" s="7">
        <f t="shared" si="5"/>
        <v>0.69736842105263153</v>
      </c>
      <c r="E15" s="8">
        <v>0.93604651162790697</v>
      </c>
      <c r="F15" s="18">
        <v>3.7589285714285716</v>
      </c>
      <c r="G15" s="18">
        <v>1.5234223199861501</v>
      </c>
      <c r="H15" s="18">
        <v>3.7620481927710845</v>
      </c>
      <c r="I15" s="18">
        <v>1.4994478412022707</v>
      </c>
      <c r="J15" s="18">
        <v>4.0838323353293413</v>
      </c>
      <c r="K15" s="18">
        <v>1.3837893469705298</v>
      </c>
      <c r="L15" s="18">
        <v>4.1253731343283579</v>
      </c>
      <c r="M15" s="18">
        <v>1.5347612195623399</v>
      </c>
      <c r="N15" s="18">
        <v>3.8511904761904763</v>
      </c>
      <c r="O15" s="18">
        <v>1.5574179969879192</v>
      </c>
      <c r="P15" s="18">
        <v>3.7916666666666665</v>
      </c>
      <c r="Q15" s="18">
        <v>1.5467024785697898</v>
      </c>
      <c r="R15" s="18">
        <f t="shared" si="4"/>
        <v>3.8955065627857497</v>
      </c>
      <c r="S15" s="13">
        <v>4</v>
      </c>
      <c r="T15" s="49">
        <f t="shared" si="6"/>
        <v>7.5471698113207544E-2</v>
      </c>
      <c r="U15" s="13">
        <v>5</v>
      </c>
      <c r="V15" s="51">
        <f t="shared" si="7"/>
        <v>9.4339622641509441E-2</v>
      </c>
      <c r="W15" s="13">
        <v>44</v>
      </c>
      <c r="X15" s="51">
        <f t="shared" si="8"/>
        <v>0.83018867924528306</v>
      </c>
      <c r="Y15" s="40"/>
    </row>
    <row r="16" spans="1:25" ht="24" x14ac:dyDescent="0.2">
      <c r="A16" s="14" t="s">
        <v>32</v>
      </c>
      <c r="B16" s="41">
        <v>76</v>
      </c>
      <c r="C16" s="13">
        <v>23</v>
      </c>
      <c r="D16" s="7">
        <f t="shared" si="5"/>
        <v>0.30263157894736842</v>
      </c>
      <c r="E16" s="8">
        <v>0.898876404494382</v>
      </c>
      <c r="F16" s="18">
        <v>4.415730337078652</v>
      </c>
      <c r="G16" s="18">
        <v>1.053230838507323</v>
      </c>
      <c r="H16" s="18">
        <v>4.375</v>
      </c>
      <c r="I16" s="18">
        <v>1.1774949056677755</v>
      </c>
      <c r="J16" s="18">
        <v>4.595505617977528</v>
      </c>
      <c r="K16" s="18">
        <v>0.90099819800540548</v>
      </c>
      <c r="L16" s="18">
        <v>4.5505617977528088</v>
      </c>
      <c r="M16" s="18">
        <v>1.0001276731572397</v>
      </c>
      <c r="N16" s="18">
        <v>4.4772727272727275</v>
      </c>
      <c r="O16" s="18">
        <v>1.03920031951267</v>
      </c>
      <c r="P16" s="18">
        <v>4.4719101123595504</v>
      </c>
      <c r="Q16" s="18">
        <v>1.1189472288357951</v>
      </c>
      <c r="R16" s="18">
        <f t="shared" si="4"/>
        <v>4.4809967654068776</v>
      </c>
      <c r="S16" s="13">
        <v>0</v>
      </c>
      <c r="T16" s="49">
        <f t="shared" si="6"/>
        <v>0</v>
      </c>
      <c r="U16" s="13">
        <v>3</v>
      </c>
      <c r="V16" s="51">
        <f t="shared" si="7"/>
        <v>0.13043478260869565</v>
      </c>
      <c r="W16" s="13">
        <v>20</v>
      </c>
      <c r="X16" s="51">
        <f t="shared" si="8"/>
        <v>0.86956521739130432</v>
      </c>
      <c r="Y16" s="40"/>
    </row>
    <row r="17" spans="1:31" ht="38.25" customHeight="1" x14ac:dyDescent="0.2">
      <c r="A17" s="14" t="s">
        <v>33</v>
      </c>
      <c r="B17" s="41">
        <v>144</v>
      </c>
      <c r="C17" s="13">
        <v>112</v>
      </c>
      <c r="D17" s="7">
        <f t="shared" si="5"/>
        <v>0.77777777777777779</v>
      </c>
      <c r="E17" s="8">
        <v>0.9375</v>
      </c>
      <c r="F17" s="18">
        <v>3.834419817470665</v>
      </c>
      <c r="G17" s="18">
        <v>1.4470512543312295</v>
      </c>
      <c r="H17" s="18">
        <v>4.1126005361930291</v>
      </c>
      <c r="I17" s="18">
        <v>1.3313673422260368</v>
      </c>
      <c r="J17" s="18">
        <v>4.2706964520367938</v>
      </c>
      <c r="K17" s="18">
        <v>1.2795129269006296</v>
      </c>
      <c r="L17" s="18">
        <v>4.5045751633986928</v>
      </c>
      <c r="M17" s="18">
        <v>1.1493419394962288</v>
      </c>
      <c r="N17" s="18">
        <v>3.7936507936507935</v>
      </c>
      <c r="O17" s="18">
        <v>1.5567879666986273</v>
      </c>
      <c r="P17" s="18">
        <v>3.9777777777777779</v>
      </c>
      <c r="Q17" s="18">
        <v>1.4052175691049531</v>
      </c>
      <c r="R17" s="18">
        <f t="shared" si="4"/>
        <v>4.0822867567546259</v>
      </c>
      <c r="S17" s="13">
        <v>3</v>
      </c>
      <c r="T17" s="49">
        <f t="shared" si="6"/>
        <v>2.6785714285714284E-2</v>
      </c>
      <c r="U17" s="13">
        <v>8</v>
      </c>
      <c r="V17" s="51">
        <f t="shared" si="7"/>
        <v>7.1428571428571425E-2</v>
      </c>
      <c r="W17" s="13">
        <v>101</v>
      </c>
      <c r="X17" s="51">
        <f t="shared" si="8"/>
        <v>0.9017857142857143</v>
      </c>
      <c r="Y17" s="40"/>
    </row>
    <row r="18" spans="1:31" x14ac:dyDescent="0.2">
      <c r="A18" s="14" t="s">
        <v>34</v>
      </c>
      <c r="B18" s="41">
        <v>85</v>
      </c>
      <c r="C18" s="13">
        <v>63</v>
      </c>
      <c r="D18" s="7">
        <f t="shared" si="5"/>
        <v>0.74117647058823533</v>
      </c>
      <c r="E18" s="8">
        <v>0.89346246973365617</v>
      </c>
      <c r="F18" s="18">
        <v>3.6128205128205129</v>
      </c>
      <c r="G18" s="18">
        <v>1.4576594062281114</v>
      </c>
      <c r="H18" s="18">
        <v>3.5842391304347827</v>
      </c>
      <c r="I18" s="18">
        <v>1.5741340657968874</v>
      </c>
      <c r="J18" s="18">
        <v>3.8863049095607236</v>
      </c>
      <c r="K18" s="18">
        <v>1.4040996746764851</v>
      </c>
      <c r="L18" s="18">
        <v>4.2538860103626943</v>
      </c>
      <c r="M18" s="18">
        <v>1.2200906619330589</v>
      </c>
      <c r="N18" s="18">
        <v>3.6269430051813472</v>
      </c>
      <c r="O18" s="18">
        <v>1.5155298184164467</v>
      </c>
      <c r="P18" s="18">
        <v>3.6907216494845363</v>
      </c>
      <c r="Q18" s="18">
        <v>1.4510858430400229</v>
      </c>
      <c r="R18" s="18">
        <f t="shared" si="4"/>
        <v>3.7758192029740996</v>
      </c>
      <c r="S18" s="13">
        <v>6</v>
      </c>
      <c r="T18" s="49">
        <f t="shared" si="6"/>
        <v>9.5238095238095233E-2</v>
      </c>
      <c r="U18" s="13">
        <v>15</v>
      </c>
      <c r="V18" s="51">
        <f t="shared" si="7"/>
        <v>0.23809523809523808</v>
      </c>
      <c r="W18" s="13">
        <v>42</v>
      </c>
      <c r="X18" s="51">
        <f t="shared" si="8"/>
        <v>0.66666666666666663</v>
      </c>
      <c r="Y18" s="40"/>
    </row>
    <row r="19" spans="1:31" ht="36" x14ac:dyDescent="0.2">
      <c r="A19" s="14" t="s">
        <v>35</v>
      </c>
      <c r="B19" s="41">
        <v>93</v>
      </c>
      <c r="C19" s="13">
        <v>86</v>
      </c>
      <c r="D19" s="7">
        <f t="shared" si="5"/>
        <v>0.92473118279569888</v>
      </c>
      <c r="E19" s="8">
        <v>0.93161434977578472</v>
      </c>
      <c r="F19" s="18">
        <v>3.7406542056074765</v>
      </c>
      <c r="G19" s="18">
        <v>1.3910428725488087</v>
      </c>
      <c r="H19" s="18">
        <v>3.849502487562189</v>
      </c>
      <c r="I19" s="18">
        <v>1.3469165011295148</v>
      </c>
      <c r="J19" s="18">
        <v>3.9749403341288785</v>
      </c>
      <c r="K19" s="18">
        <v>1.3853965039432712</v>
      </c>
      <c r="L19" s="18">
        <v>4.4176470588235297</v>
      </c>
      <c r="M19" s="18">
        <v>1.0265815137527334</v>
      </c>
      <c r="N19" s="18">
        <v>3.7205707491082047</v>
      </c>
      <c r="O19" s="18">
        <v>1.5527755970551682</v>
      </c>
      <c r="P19" s="18">
        <v>3.880473372781065</v>
      </c>
      <c r="Q19" s="18">
        <v>1.3299894035545559</v>
      </c>
      <c r="R19" s="18">
        <f t="shared" si="4"/>
        <v>3.9306313680018907</v>
      </c>
      <c r="S19" s="13">
        <v>2</v>
      </c>
      <c r="T19" s="49">
        <f t="shared" si="6"/>
        <v>2.3255813953488372E-2</v>
      </c>
      <c r="U19" s="13">
        <v>19</v>
      </c>
      <c r="V19" s="51">
        <f t="shared" si="7"/>
        <v>0.22093023255813954</v>
      </c>
      <c r="W19" s="13">
        <v>65</v>
      </c>
      <c r="X19" s="51">
        <f t="shared" si="8"/>
        <v>0.7558139534883721</v>
      </c>
      <c r="Y19" s="40"/>
    </row>
    <row r="20" spans="1:31" ht="24" x14ac:dyDescent="0.2">
      <c r="A20" s="14" t="s">
        <v>36</v>
      </c>
      <c r="B20" s="41">
        <v>97</v>
      </c>
      <c r="C20" s="13">
        <v>74</v>
      </c>
      <c r="D20" s="7">
        <f t="shared" si="5"/>
        <v>0.76288659793814428</v>
      </c>
      <c r="E20" s="8">
        <v>0.87040618955512572</v>
      </c>
      <c r="F20" s="18">
        <v>3.6122448979591835</v>
      </c>
      <c r="G20" s="18">
        <v>1.3896539495182043</v>
      </c>
      <c r="H20" s="18">
        <v>3.8025477707006368</v>
      </c>
      <c r="I20" s="18">
        <v>1.3657177543018293</v>
      </c>
      <c r="J20" s="18">
        <v>4.1106471816283925</v>
      </c>
      <c r="K20" s="18">
        <v>1.2059265256642371</v>
      </c>
      <c r="L20" s="18">
        <v>4.3696098562628336</v>
      </c>
      <c r="M20" s="18">
        <v>1.1380712746025594</v>
      </c>
      <c r="N20" s="18">
        <v>3.4876033057851239</v>
      </c>
      <c r="O20" s="18">
        <v>1.5083793696014121</v>
      </c>
      <c r="P20" s="18">
        <v>3.7341513292433537</v>
      </c>
      <c r="Q20" s="18">
        <v>1.3255370646796032</v>
      </c>
      <c r="R20" s="18">
        <f t="shared" si="4"/>
        <v>3.8528007235965873</v>
      </c>
      <c r="S20" s="13">
        <v>4</v>
      </c>
      <c r="T20" s="49">
        <f t="shared" si="6"/>
        <v>5.4054054054054057E-2</v>
      </c>
      <c r="U20" s="13">
        <v>18</v>
      </c>
      <c r="V20" s="51">
        <f t="shared" si="7"/>
        <v>0.24324324324324326</v>
      </c>
      <c r="W20" s="13">
        <v>52</v>
      </c>
      <c r="X20" s="51">
        <f t="shared" si="8"/>
        <v>0.70270270270270274</v>
      </c>
      <c r="Y20" s="40"/>
    </row>
    <row r="21" spans="1:31" ht="24" x14ac:dyDescent="0.2">
      <c r="A21" s="14" t="s">
        <v>37</v>
      </c>
      <c r="B21" s="41">
        <v>107</v>
      </c>
      <c r="C21" s="13">
        <v>87</v>
      </c>
      <c r="D21" s="7">
        <f t="shared" si="5"/>
        <v>0.81308411214953269</v>
      </c>
      <c r="E21" s="8">
        <v>0.9467005076142132</v>
      </c>
      <c r="F21" s="18">
        <v>4.0939153439153442</v>
      </c>
      <c r="G21" s="18">
        <v>1.2300498081672142</v>
      </c>
      <c r="H21" s="18">
        <v>4.2016574585635356</v>
      </c>
      <c r="I21" s="18">
        <v>1.1681326559371743</v>
      </c>
      <c r="J21" s="18">
        <v>4.3853333333333335</v>
      </c>
      <c r="K21" s="18">
        <v>1.1366210591625205</v>
      </c>
      <c r="L21" s="18">
        <v>4.730053191489362</v>
      </c>
      <c r="M21" s="18">
        <v>0.71711138060058188</v>
      </c>
      <c r="N21" s="18">
        <v>4.1316489361702127</v>
      </c>
      <c r="O21" s="18">
        <v>1.3357557221637273</v>
      </c>
      <c r="P21" s="18">
        <v>4.2192866578599739</v>
      </c>
      <c r="Q21" s="18">
        <v>1.1816489324095412</v>
      </c>
      <c r="R21" s="18">
        <f t="shared" si="4"/>
        <v>4.2936491535552941</v>
      </c>
      <c r="S21" s="13">
        <v>1</v>
      </c>
      <c r="T21" s="49">
        <f t="shared" si="6"/>
        <v>1.1494252873563218E-2</v>
      </c>
      <c r="U21" s="13">
        <v>6</v>
      </c>
      <c r="V21" s="51">
        <f t="shared" si="7"/>
        <v>6.8965517241379309E-2</v>
      </c>
      <c r="W21" s="13">
        <v>80</v>
      </c>
      <c r="X21" s="51">
        <f t="shared" si="8"/>
        <v>0.91954022988505746</v>
      </c>
      <c r="Y21" s="40"/>
    </row>
    <row r="22" spans="1:31" x14ac:dyDescent="0.2">
      <c r="A22" s="14" t="s">
        <v>38</v>
      </c>
      <c r="B22" s="41">
        <v>63</v>
      </c>
      <c r="C22" s="13">
        <v>27</v>
      </c>
      <c r="D22" s="7">
        <f t="shared" si="5"/>
        <v>0.42857142857142855</v>
      </c>
      <c r="E22" s="8">
        <v>0.91304347826086951</v>
      </c>
      <c r="F22" s="18">
        <v>3.5934065934065935</v>
      </c>
      <c r="G22" s="18">
        <v>1.626024613576327</v>
      </c>
      <c r="H22" s="18">
        <v>3.7802197802197801</v>
      </c>
      <c r="I22" s="18">
        <v>1.5832610355577843</v>
      </c>
      <c r="J22" s="18">
        <v>3.7912087912087911</v>
      </c>
      <c r="K22" s="18">
        <v>1.5385164825353568</v>
      </c>
      <c r="L22" s="18">
        <v>4.0222222222222221</v>
      </c>
      <c r="M22" s="18">
        <v>1.5359203058809652</v>
      </c>
      <c r="N22" s="18">
        <v>3.5054945054945055</v>
      </c>
      <c r="O22" s="18">
        <v>1.6955734944169998</v>
      </c>
      <c r="P22" s="18">
        <v>3.6483516483516483</v>
      </c>
      <c r="Q22" s="18">
        <v>1.6624855980905111</v>
      </c>
      <c r="R22" s="18">
        <f t="shared" si="4"/>
        <v>3.7234839234839234</v>
      </c>
      <c r="S22" s="13">
        <v>5</v>
      </c>
      <c r="T22" s="49">
        <f t="shared" si="6"/>
        <v>0.18518518518518517</v>
      </c>
      <c r="U22" s="13">
        <v>3</v>
      </c>
      <c r="V22" s="51">
        <f t="shared" si="7"/>
        <v>0.1111111111111111</v>
      </c>
      <c r="W22" s="13">
        <v>19</v>
      </c>
      <c r="X22" s="51">
        <f t="shared" si="8"/>
        <v>0.70370370370370372</v>
      </c>
      <c r="Y22" s="40"/>
    </row>
    <row r="23" spans="1:31" x14ac:dyDescent="0.2">
      <c r="A23" s="14" t="s">
        <v>39</v>
      </c>
      <c r="B23" s="41">
        <v>65</v>
      </c>
      <c r="C23" s="13">
        <v>48</v>
      </c>
      <c r="D23" s="7">
        <f t="shared" si="5"/>
        <v>0.7384615384615385</v>
      </c>
      <c r="E23" s="8">
        <v>0.95918367346938771</v>
      </c>
      <c r="F23" s="18">
        <v>4.1724137931034484</v>
      </c>
      <c r="G23" s="18">
        <v>1.4546134823869066</v>
      </c>
      <c r="H23" s="18">
        <v>4.345070422535211</v>
      </c>
      <c r="I23" s="18">
        <v>1.2089839509220355</v>
      </c>
      <c r="J23" s="18">
        <v>4.3191489361702127</v>
      </c>
      <c r="K23" s="18">
        <v>1.3539315710508215</v>
      </c>
      <c r="L23" s="18">
        <v>4.6805555555555554</v>
      </c>
      <c r="M23" s="18">
        <v>0.88224743035076558</v>
      </c>
      <c r="N23" s="18">
        <v>4.0344827586206895</v>
      </c>
      <c r="O23" s="18">
        <v>1.5917050305300164</v>
      </c>
      <c r="P23" s="18">
        <v>4.1379310344827589</v>
      </c>
      <c r="Q23" s="18">
        <v>1.4606918530803037</v>
      </c>
      <c r="R23" s="18">
        <f t="shared" si="4"/>
        <v>4.281600416744646</v>
      </c>
      <c r="S23" s="13">
        <v>2</v>
      </c>
      <c r="T23" s="49">
        <f t="shared" si="6"/>
        <v>4.1666666666666664E-2</v>
      </c>
      <c r="U23" s="13">
        <v>6</v>
      </c>
      <c r="V23" s="51">
        <f t="shared" si="7"/>
        <v>0.125</v>
      </c>
      <c r="W23" s="13">
        <v>40</v>
      </c>
      <c r="X23" s="51">
        <f t="shared" si="8"/>
        <v>0.83333333333333337</v>
      </c>
      <c r="Y23" s="40"/>
    </row>
    <row r="24" spans="1:31" x14ac:dyDescent="0.2">
      <c r="A24" s="14" t="s">
        <v>40</v>
      </c>
      <c r="B24" s="41">
        <v>80</v>
      </c>
      <c r="C24" s="13">
        <v>69</v>
      </c>
      <c r="D24" s="7">
        <f t="shared" si="5"/>
        <v>0.86250000000000004</v>
      </c>
      <c r="E24" s="8">
        <v>0.88268156424581001</v>
      </c>
      <c r="F24" s="18">
        <v>3.9224137931034484</v>
      </c>
      <c r="G24" s="18">
        <v>1.2645751669147638</v>
      </c>
      <c r="H24" s="18">
        <v>3.9216867469879517</v>
      </c>
      <c r="I24" s="18">
        <v>1.4056036488242973</v>
      </c>
      <c r="J24" s="18">
        <v>4.2463343108504397</v>
      </c>
      <c r="K24" s="18">
        <v>1.2215081299102963</v>
      </c>
      <c r="L24" s="18">
        <v>4.6657060518731992</v>
      </c>
      <c r="M24" s="18">
        <v>0.83842320700134021</v>
      </c>
      <c r="N24" s="18">
        <v>3.8270893371757926</v>
      </c>
      <c r="O24" s="18">
        <v>1.4240150842613626</v>
      </c>
      <c r="P24" s="18">
        <v>4.054597701149425</v>
      </c>
      <c r="Q24" s="18">
        <v>1.2404826657512318</v>
      </c>
      <c r="R24" s="18">
        <f t="shared" si="4"/>
        <v>4.1063046568567101</v>
      </c>
      <c r="S24" s="13">
        <v>0</v>
      </c>
      <c r="T24" s="49">
        <f t="shared" si="6"/>
        <v>0</v>
      </c>
      <c r="U24" s="13">
        <v>11</v>
      </c>
      <c r="V24" s="51">
        <f t="shared" si="7"/>
        <v>0.15942028985507245</v>
      </c>
      <c r="W24" s="13">
        <v>58</v>
      </c>
      <c r="X24" s="51">
        <f t="shared" si="8"/>
        <v>0.84057971014492749</v>
      </c>
      <c r="Y24" s="40"/>
    </row>
    <row r="25" spans="1:31" ht="24" x14ac:dyDescent="0.2">
      <c r="A25" s="14" t="s">
        <v>41</v>
      </c>
      <c r="B25" s="41">
        <v>71</v>
      </c>
      <c r="C25" s="13">
        <v>55</v>
      </c>
      <c r="D25" s="7">
        <f t="shared" si="5"/>
        <v>0.77464788732394363</v>
      </c>
      <c r="E25" s="8">
        <v>0.94736842105263153</v>
      </c>
      <c r="F25" s="18">
        <v>3.8695652173913042</v>
      </c>
      <c r="G25" s="18">
        <v>1.2631454279890775</v>
      </c>
      <c r="H25" s="18">
        <v>4.0096852300242132</v>
      </c>
      <c r="I25" s="18">
        <v>1.2770958968713315</v>
      </c>
      <c r="J25" s="18">
        <v>4.07487922705314</v>
      </c>
      <c r="K25" s="18">
        <v>1.2590387431716108</v>
      </c>
      <c r="L25" s="18">
        <v>4.4361445783132529</v>
      </c>
      <c r="M25" s="18">
        <v>0.99522753852712287</v>
      </c>
      <c r="N25" s="18">
        <v>3.893719806763285</v>
      </c>
      <c r="O25" s="18">
        <v>1.3807073243415926</v>
      </c>
      <c r="P25" s="18">
        <v>3.963855421686747</v>
      </c>
      <c r="Q25" s="18">
        <v>1.2063217452071671</v>
      </c>
      <c r="R25" s="18">
        <f t="shared" si="4"/>
        <v>4.0413082468719912</v>
      </c>
      <c r="S25" s="13">
        <v>1</v>
      </c>
      <c r="T25" s="49">
        <f t="shared" si="6"/>
        <v>1.8181818181818181E-2</v>
      </c>
      <c r="U25" s="13">
        <v>11</v>
      </c>
      <c r="V25" s="51">
        <f t="shared" si="7"/>
        <v>0.2</v>
      </c>
      <c r="W25" s="13">
        <v>43</v>
      </c>
      <c r="X25" s="51">
        <f t="shared" si="8"/>
        <v>0.78181818181818186</v>
      </c>
      <c r="Y25" s="40"/>
    </row>
    <row r="26" spans="1:31" x14ac:dyDescent="0.2">
      <c r="A26" s="14" t="s">
        <v>42</v>
      </c>
      <c r="B26" s="41">
        <v>136</v>
      </c>
      <c r="C26" s="13">
        <v>115</v>
      </c>
      <c r="D26" s="7">
        <f t="shared" si="5"/>
        <v>0.84558823529411764</v>
      </c>
      <c r="E26" s="8">
        <v>0.93989547038327526</v>
      </c>
      <c r="F26" s="18">
        <v>3.8465703971119134</v>
      </c>
      <c r="G26" s="18">
        <v>1.2715769067296394</v>
      </c>
      <c r="H26" s="18">
        <v>3.9449626865671643</v>
      </c>
      <c r="I26" s="18">
        <v>1.2919895407457151</v>
      </c>
      <c r="J26" s="18">
        <v>4.2325791855203621</v>
      </c>
      <c r="K26" s="18">
        <v>1.1330137880672169</v>
      </c>
      <c r="L26" s="18">
        <v>4.6130790190735693</v>
      </c>
      <c r="M26" s="18">
        <v>0.79952921495620832</v>
      </c>
      <c r="N26" s="18">
        <v>3.9035166816952209</v>
      </c>
      <c r="O26" s="18">
        <v>1.3716693447997401</v>
      </c>
      <c r="P26" s="18">
        <v>3.9683257918552037</v>
      </c>
      <c r="Q26" s="18">
        <v>1.232813517579137</v>
      </c>
      <c r="R26" s="18">
        <f t="shared" si="4"/>
        <v>4.0848389603039061</v>
      </c>
      <c r="S26" s="13">
        <v>2</v>
      </c>
      <c r="T26" s="49">
        <f t="shared" si="6"/>
        <v>1.7391304347826087E-2</v>
      </c>
      <c r="U26" s="13">
        <v>15</v>
      </c>
      <c r="V26" s="51">
        <f t="shared" si="7"/>
        <v>0.13043478260869565</v>
      </c>
      <c r="W26" s="13">
        <v>98</v>
      </c>
      <c r="X26" s="51">
        <f t="shared" si="8"/>
        <v>0.85217391304347823</v>
      </c>
      <c r="Y26" s="40"/>
    </row>
    <row r="27" spans="1:31" x14ac:dyDescent="0.2">
      <c r="A27" s="14" t="s">
        <v>49</v>
      </c>
      <c r="B27" s="41">
        <v>71</v>
      </c>
      <c r="C27" s="13">
        <v>66</v>
      </c>
      <c r="D27" s="7">
        <f t="shared" si="5"/>
        <v>0.92957746478873238</v>
      </c>
      <c r="E27" s="8">
        <v>0.97721179624664878</v>
      </c>
      <c r="F27" s="18">
        <v>4.3085250338294996</v>
      </c>
      <c r="G27" s="18">
        <v>1.0842905666420988</v>
      </c>
      <c r="H27" s="18">
        <v>4.4211287988422576</v>
      </c>
      <c r="I27" s="18">
        <v>0.97687131422016638</v>
      </c>
      <c r="J27" s="18">
        <v>4.4616438356164387</v>
      </c>
      <c r="K27" s="18">
        <v>0.98090551052197306</v>
      </c>
      <c r="L27" s="18">
        <v>4.6888586956521738</v>
      </c>
      <c r="M27" s="18">
        <v>0.75929491219116241</v>
      </c>
      <c r="N27" s="18">
        <v>4.4008152173913047</v>
      </c>
      <c r="O27" s="18">
        <v>1.082174373810775</v>
      </c>
      <c r="P27" s="18">
        <v>4.4353741496598635</v>
      </c>
      <c r="Q27" s="18">
        <v>0.98675166320353258</v>
      </c>
      <c r="R27" s="18">
        <f t="shared" si="4"/>
        <v>4.4527242884985903</v>
      </c>
      <c r="S27" s="13">
        <v>0</v>
      </c>
      <c r="T27" s="49">
        <f t="shared" si="6"/>
        <v>0</v>
      </c>
      <c r="U27" s="13">
        <v>2</v>
      </c>
      <c r="V27" s="51">
        <f t="shared" si="7"/>
        <v>3.0303030303030304E-2</v>
      </c>
      <c r="W27" s="13">
        <v>64</v>
      </c>
      <c r="X27" s="51">
        <f t="shared" si="8"/>
        <v>0.96969696969696972</v>
      </c>
      <c r="Y27" s="40"/>
    </row>
    <row r="28" spans="1:31" ht="24" x14ac:dyDescent="0.2">
      <c r="A28" s="14" t="s">
        <v>43</v>
      </c>
      <c r="B28" s="41">
        <v>89</v>
      </c>
      <c r="C28" s="13">
        <v>81</v>
      </c>
      <c r="D28" s="7">
        <f t="shared" si="5"/>
        <v>0.9101123595505618</v>
      </c>
      <c r="E28" s="8">
        <v>0.97138047138047134</v>
      </c>
      <c r="F28" s="18">
        <v>3.9213863060016907</v>
      </c>
      <c r="G28" s="18">
        <v>1.3984790283033188</v>
      </c>
      <c r="H28" s="18">
        <v>4.0542168674698793</v>
      </c>
      <c r="I28" s="18">
        <v>1.2811440897086948</v>
      </c>
      <c r="J28" s="18">
        <v>4.1423728813559322</v>
      </c>
      <c r="K28" s="18">
        <v>1.3378046388957152</v>
      </c>
      <c r="L28" s="18">
        <v>4.6418918918918921</v>
      </c>
      <c r="M28" s="18">
        <v>0.87424023875890489</v>
      </c>
      <c r="N28" s="18">
        <v>3.7947635135135136</v>
      </c>
      <c r="O28" s="18">
        <v>1.5464429049637043</v>
      </c>
      <c r="P28" s="18">
        <v>4.0642978003384096</v>
      </c>
      <c r="Q28" s="18">
        <v>1.3363647554741163</v>
      </c>
      <c r="R28" s="18">
        <f t="shared" si="4"/>
        <v>4.1031548767618853</v>
      </c>
      <c r="S28" s="13">
        <v>3</v>
      </c>
      <c r="T28" s="49">
        <f t="shared" si="6"/>
        <v>3.7037037037037035E-2</v>
      </c>
      <c r="U28" s="13">
        <v>12</v>
      </c>
      <c r="V28" s="51">
        <f t="shared" si="7"/>
        <v>0.14814814814814814</v>
      </c>
      <c r="W28" s="13">
        <v>66</v>
      </c>
      <c r="X28" s="51">
        <f t="shared" si="8"/>
        <v>0.81481481481481477</v>
      </c>
      <c r="Y28" s="40"/>
    </row>
    <row r="29" spans="1:31" ht="24" x14ac:dyDescent="0.2">
      <c r="A29" s="14" t="s">
        <v>44</v>
      </c>
      <c r="B29" s="41">
        <v>119</v>
      </c>
      <c r="C29" s="13">
        <v>110</v>
      </c>
      <c r="D29" s="7">
        <f t="shared" si="5"/>
        <v>0.92436974789915971</v>
      </c>
      <c r="E29" s="8">
        <v>0.98493543758967006</v>
      </c>
      <c r="F29" s="18">
        <v>3.9123563218390807</v>
      </c>
      <c r="G29" s="18">
        <v>1.3997297344307513</v>
      </c>
      <c r="H29" s="18">
        <v>3.9716206123973112</v>
      </c>
      <c r="I29" s="18">
        <v>1.3550882858819395</v>
      </c>
      <c r="J29" s="18">
        <v>4.0755395683453237</v>
      </c>
      <c r="K29" s="18">
        <v>1.3705396522239066</v>
      </c>
      <c r="L29" s="18">
        <v>4.493889288281812</v>
      </c>
      <c r="M29" s="18">
        <v>1.0524715888270113</v>
      </c>
      <c r="N29" s="18">
        <v>3.7431850789096126</v>
      </c>
      <c r="O29" s="18">
        <v>1.5733011686579697</v>
      </c>
      <c r="P29" s="18">
        <v>4.009359251259899</v>
      </c>
      <c r="Q29" s="18">
        <v>1.351399725243178</v>
      </c>
      <c r="R29" s="18">
        <f t="shared" si="4"/>
        <v>4.0343250201721732</v>
      </c>
      <c r="S29" s="13">
        <v>2</v>
      </c>
      <c r="T29" s="49">
        <f t="shared" si="6"/>
        <v>1.8181818181818181E-2</v>
      </c>
      <c r="U29" s="13">
        <v>21</v>
      </c>
      <c r="V29" s="51">
        <f t="shared" si="7"/>
        <v>0.19090909090909092</v>
      </c>
      <c r="W29" s="13">
        <v>87</v>
      </c>
      <c r="X29" s="51">
        <f t="shared" si="8"/>
        <v>0.79090909090909089</v>
      </c>
      <c r="Y29" s="40"/>
      <c r="Z29" s="13"/>
      <c r="AA29" s="49"/>
      <c r="AB29" s="13"/>
      <c r="AC29" s="51"/>
      <c r="AD29" s="13"/>
      <c r="AE29" s="51"/>
    </row>
    <row r="30" spans="1:31" ht="24" x14ac:dyDescent="0.2">
      <c r="A30" s="14" t="s">
        <v>64</v>
      </c>
      <c r="B30" s="41">
        <v>36</v>
      </c>
      <c r="C30" s="13">
        <v>31</v>
      </c>
      <c r="D30" s="7">
        <f t="shared" si="5"/>
        <v>0.86111111111111116</v>
      </c>
      <c r="E30" s="8">
        <v>0.98290598290598286</v>
      </c>
      <c r="F30" s="18">
        <v>4.2794759825327509</v>
      </c>
      <c r="G30" s="18">
        <v>1.0639910324733903</v>
      </c>
      <c r="H30" s="18">
        <v>4.1921397379912664</v>
      </c>
      <c r="I30" s="18">
        <v>1.1985844200416584</v>
      </c>
      <c r="J30" s="18">
        <v>4.4217391304347826</v>
      </c>
      <c r="K30" s="18">
        <v>1.0324247635293258</v>
      </c>
      <c r="L30" s="18">
        <v>4.6462882096069871</v>
      </c>
      <c r="M30" s="18">
        <v>0.88443991836782432</v>
      </c>
      <c r="N30" s="18">
        <v>4.0524017467248905</v>
      </c>
      <c r="O30" s="18">
        <v>1.4439395110515822</v>
      </c>
      <c r="P30" s="18">
        <v>4.3203463203463199</v>
      </c>
      <c r="Q30" s="18">
        <v>1.1350050225791415</v>
      </c>
      <c r="R30" s="18">
        <f t="shared" si="4"/>
        <v>4.3187318546061659</v>
      </c>
      <c r="S30" s="13">
        <v>0</v>
      </c>
      <c r="T30" s="49">
        <f t="shared" si="6"/>
        <v>0</v>
      </c>
      <c r="U30" s="13">
        <v>3</v>
      </c>
      <c r="V30" s="51">
        <f t="shared" si="7"/>
        <v>9.6774193548387094E-2</v>
      </c>
      <c r="W30" s="13">
        <v>28</v>
      </c>
      <c r="X30" s="51">
        <f t="shared" si="8"/>
        <v>0.90322580645161288</v>
      </c>
      <c r="Y30" s="40"/>
    </row>
    <row r="31" spans="1:31" x14ac:dyDescent="0.2">
      <c r="A31" s="14" t="s">
        <v>23</v>
      </c>
      <c r="B31" s="41">
        <v>76</v>
      </c>
      <c r="C31" s="13">
        <v>67</v>
      </c>
      <c r="D31" s="7">
        <f t="shared" si="5"/>
        <v>0.88157894736842102</v>
      </c>
      <c r="E31" s="8">
        <v>0.97702702702702704</v>
      </c>
      <c r="F31" s="18">
        <v>3.7215363511659807</v>
      </c>
      <c r="G31" s="18">
        <v>1.4192901217050846</v>
      </c>
      <c r="H31" s="18">
        <v>3.8079658605974394</v>
      </c>
      <c r="I31" s="18">
        <v>1.3718140459299211</v>
      </c>
      <c r="J31" s="18">
        <v>4.2135922330097086</v>
      </c>
      <c r="K31" s="18">
        <v>1.2522794749955559</v>
      </c>
      <c r="L31" s="18">
        <v>4.5075445816186557</v>
      </c>
      <c r="M31" s="18">
        <v>1.0083501000036308</v>
      </c>
      <c r="N31" s="18">
        <v>3.6620689655172414</v>
      </c>
      <c r="O31" s="18">
        <v>1.5821024618074135</v>
      </c>
      <c r="P31" s="18">
        <v>3.8571428571428572</v>
      </c>
      <c r="Q31" s="18">
        <v>1.3922278155640835</v>
      </c>
      <c r="R31" s="18">
        <f t="shared" si="4"/>
        <v>3.961641808175314</v>
      </c>
      <c r="S31" s="13">
        <v>2</v>
      </c>
      <c r="T31" s="49">
        <f t="shared" si="6"/>
        <v>2.9850746268656716E-2</v>
      </c>
      <c r="U31" s="13">
        <v>11</v>
      </c>
      <c r="V31" s="51">
        <f t="shared" si="7"/>
        <v>0.16417910447761194</v>
      </c>
      <c r="W31" s="13">
        <v>54</v>
      </c>
      <c r="X31" s="51">
        <f t="shared" si="8"/>
        <v>0.80597014925373134</v>
      </c>
      <c r="Y31" s="40"/>
    </row>
    <row r="32" spans="1:31" x14ac:dyDescent="0.2">
      <c r="A32" s="14" t="s">
        <v>24</v>
      </c>
      <c r="B32" s="41">
        <v>168</v>
      </c>
      <c r="C32" s="13">
        <v>162</v>
      </c>
      <c r="D32" s="7">
        <f t="shared" si="5"/>
        <v>0.9642857142857143</v>
      </c>
      <c r="E32" s="8">
        <v>0.89642713769570459</v>
      </c>
      <c r="F32" s="18">
        <v>4.1495129182549766</v>
      </c>
      <c r="G32" s="18">
        <v>1.2296171961596509</v>
      </c>
      <c r="H32" s="18">
        <v>4.1113043478260867</v>
      </c>
      <c r="I32" s="18">
        <v>1.2892816223635826</v>
      </c>
      <c r="J32" s="18">
        <v>4.3148863148863148</v>
      </c>
      <c r="K32" s="18">
        <v>1.1513890556438406</v>
      </c>
      <c r="L32" s="18">
        <v>4.5451462484103438</v>
      </c>
      <c r="M32" s="18">
        <v>0.96612293309874875</v>
      </c>
      <c r="N32" s="18">
        <v>3.9927505330490405</v>
      </c>
      <c r="O32" s="18">
        <v>1.4122327526730949</v>
      </c>
      <c r="P32" s="18">
        <v>4.1674438321322596</v>
      </c>
      <c r="Q32" s="18">
        <v>1.229558849550157</v>
      </c>
      <c r="R32" s="18">
        <f t="shared" si="4"/>
        <v>4.2135073657598374</v>
      </c>
      <c r="S32" s="13">
        <v>1</v>
      </c>
      <c r="T32" s="49">
        <f t="shared" si="6"/>
        <v>6.1728395061728392E-3</v>
      </c>
      <c r="U32" s="13">
        <v>20</v>
      </c>
      <c r="V32" s="51">
        <f t="shared" si="7"/>
        <v>0.12345679012345678</v>
      </c>
      <c r="W32" s="13">
        <v>141</v>
      </c>
      <c r="X32" s="51">
        <f t="shared" si="8"/>
        <v>0.87037037037037035</v>
      </c>
      <c r="Y32" s="40"/>
    </row>
    <row r="33" spans="1:25" ht="24" x14ac:dyDescent="0.2">
      <c r="A33" s="14" t="s">
        <v>45</v>
      </c>
      <c r="B33" s="41">
        <v>87</v>
      </c>
      <c r="C33" s="13">
        <v>62</v>
      </c>
      <c r="D33" s="7">
        <f t="shared" si="5"/>
        <v>0.71264367816091956</v>
      </c>
      <c r="E33" s="8">
        <v>0.94285714285714284</v>
      </c>
      <c r="F33" s="18">
        <v>4.0160818713450288</v>
      </c>
      <c r="G33" s="18">
        <v>1.3885239218061123</v>
      </c>
      <c r="H33" s="18">
        <v>3.9673105497771175</v>
      </c>
      <c r="I33" s="18">
        <v>1.4826781753199463</v>
      </c>
      <c r="J33" s="18">
        <v>4.267935578330893</v>
      </c>
      <c r="K33" s="18">
        <v>1.2548835916882242</v>
      </c>
      <c r="L33" s="18">
        <v>4.4557329462989843</v>
      </c>
      <c r="M33" s="18">
        <v>1.1353847921533382</v>
      </c>
      <c r="N33" s="18">
        <v>3.9100145137880986</v>
      </c>
      <c r="O33" s="18">
        <v>1.574885054801002</v>
      </c>
      <c r="P33" s="18">
        <v>4.0907759882869694</v>
      </c>
      <c r="Q33" s="18">
        <v>1.3723130978758009</v>
      </c>
      <c r="R33" s="18">
        <f t="shared" si="4"/>
        <v>4.1179752413045145</v>
      </c>
      <c r="S33" s="13">
        <v>0</v>
      </c>
      <c r="T33" s="49">
        <f t="shared" si="6"/>
        <v>0</v>
      </c>
      <c r="U33" s="13">
        <v>6</v>
      </c>
      <c r="V33" s="51">
        <f t="shared" si="7"/>
        <v>9.6774193548387094E-2</v>
      </c>
      <c r="W33" s="13">
        <v>56</v>
      </c>
      <c r="X33" s="51">
        <f t="shared" si="8"/>
        <v>0.90322580645161288</v>
      </c>
      <c r="Y33" s="40"/>
    </row>
    <row r="34" spans="1:25" x14ac:dyDescent="0.2">
      <c r="A34" s="19" t="s">
        <v>84</v>
      </c>
      <c r="B34" s="41">
        <v>13</v>
      </c>
      <c r="C34" s="13">
        <v>0</v>
      </c>
      <c r="D34" s="7">
        <f t="shared" si="5"/>
        <v>0</v>
      </c>
      <c r="E34" s="8">
        <v>1</v>
      </c>
      <c r="F34" s="18">
        <v>4.333333333333333</v>
      </c>
      <c r="G34" s="18">
        <v>1.154700538379251</v>
      </c>
      <c r="H34" s="18">
        <v>5</v>
      </c>
      <c r="I34" s="18">
        <v>0</v>
      </c>
      <c r="J34" s="18">
        <v>2.6666666666666665</v>
      </c>
      <c r="K34" s="18">
        <v>0.57735026918962629</v>
      </c>
      <c r="L34" s="18">
        <v>5</v>
      </c>
      <c r="M34" s="18">
        <v>0</v>
      </c>
      <c r="N34" s="18">
        <v>5</v>
      </c>
      <c r="O34" s="18">
        <v>0</v>
      </c>
      <c r="P34" s="18">
        <v>4</v>
      </c>
      <c r="Q34" s="18">
        <v>1</v>
      </c>
      <c r="R34" s="18">
        <f>AVERAGE(F34,H34,J34,L34,N34,P34)</f>
        <v>4.333333333333333</v>
      </c>
      <c r="T34" s="49"/>
      <c r="U34" s="13"/>
      <c r="V34" s="51"/>
      <c r="W34" s="13"/>
      <c r="X34" s="51"/>
      <c r="Y34" s="40"/>
    </row>
    <row r="35" spans="1:25" ht="24.75" customHeight="1" x14ac:dyDescent="0.2">
      <c r="A35" s="25" t="s">
        <v>51</v>
      </c>
      <c r="B35" s="42"/>
      <c r="C35" s="43"/>
      <c r="D35" s="7"/>
      <c r="E35" s="9"/>
      <c r="S35" s="24"/>
      <c r="T35" s="49"/>
      <c r="U35" s="13"/>
      <c r="V35" s="51"/>
      <c r="W35" s="24"/>
      <c r="X35" s="51"/>
      <c r="Y35" s="40"/>
    </row>
    <row r="36" spans="1:25" x14ac:dyDescent="0.2">
      <c r="A36" s="19" t="s">
        <v>52</v>
      </c>
      <c r="B36" s="42">
        <f>SUM(B8,B13)</f>
        <v>139</v>
      </c>
      <c r="C36" s="13">
        <f>SUM(C8,C13)</f>
        <v>100</v>
      </c>
      <c r="D36" s="7">
        <f t="shared" ref="D36:D40" si="9">C36/B36</f>
        <v>0.71942446043165464</v>
      </c>
      <c r="E36" s="44">
        <v>0.96102449888641428</v>
      </c>
      <c r="F36" s="18">
        <v>4.1713641488162345</v>
      </c>
      <c r="G36" s="18">
        <v>1.2641758927410911</v>
      </c>
      <c r="H36" s="18">
        <v>4.2668957617411225</v>
      </c>
      <c r="I36" s="18">
        <v>1.1909508225902306</v>
      </c>
      <c r="J36" s="18">
        <v>4.4483541430192961</v>
      </c>
      <c r="K36" s="18">
        <v>1.1139100428360951</v>
      </c>
      <c r="L36" s="18">
        <v>4.6184062850729521</v>
      </c>
      <c r="M36" s="18">
        <v>0.95179200407265097</v>
      </c>
      <c r="N36" s="18">
        <v>4.1059751972942502</v>
      </c>
      <c r="O36" s="18">
        <v>1.4379719586229547</v>
      </c>
      <c r="P36" s="18">
        <v>4.2468996617812849</v>
      </c>
      <c r="Q36" s="18">
        <v>1.2583486321320492</v>
      </c>
      <c r="R36" s="18">
        <f t="shared" si="4"/>
        <v>4.3096491996208561</v>
      </c>
      <c r="S36" s="24">
        <f>SUM(S8,S13)</f>
        <v>0</v>
      </c>
      <c r="T36" s="49">
        <f t="shared" ref="T36:T41" si="10">S36/C36</f>
        <v>0</v>
      </c>
      <c r="U36" s="13">
        <f>SUM(U8,U13)</f>
        <v>9</v>
      </c>
      <c r="V36" s="51">
        <f t="shared" ref="V36:V41" si="11">U36/C36</f>
        <v>0.09</v>
      </c>
      <c r="W36" s="24">
        <f>SUM(W8,W13)</f>
        <v>91</v>
      </c>
      <c r="X36" s="51">
        <f t="shared" ref="X36:X41" si="12">W36/C36</f>
        <v>0.91</v>
      </c>
      <c r="Y36" s="40"/>
    </row>
    <row r="37" spans="1:25" x14ac:dyDescent="0.2">
      <c r="A37" s="19" t="s">
        <v>53</v>
      </c>
      <c r="B37" s="42">
        <f>SUM(B9,B31)</f>
        <v>196</v>
      </c>
      <c r="C37" s="13">
        <f>SUM(C9,C31)</f>
        <v>168</v>
      </c>
      <c r="D37" s="7">
        <f t="shared" si="9"/>
        <v>0.8571428571428571</v>
      </c>
      <c r="E37" s="44">
        <v>0.97371495327102808</v>
      </c>
      <c r="F37" s="18">
        <v>3.8454164170161773</v>
      </c>
      <c r="G37" s="18">
        <v>1.3544750935808307</v>
      </c>
      <c r="H37" s="18">
        <v>3.9682942295497781</v>
      </c>
      <c r="I37" s="18">
        <v>1.2938782824596533</v>
      </c>
      <c r="J37" s="18">
        <v>4.2551892551892552</v>
      </c>
      <c r="K37" s="18">
        <v>1.2086359207138782</v>
      </c>
      <c r="L37" s="18">
        <v>4.6023952095808385</v>
      </c>
      <c r="M37" s="18">
        <v>0.9217400961064488</v>
      </c>
      <c r="N37" s="18">
        <v>3.8833131801692864</v>
      </c>
      <c r="O37" s="18">
        <v>1.4672219107461781</v>
      </c>
      <c r="P37" s="18">
        <v>3.9717208182912156</v>
      </c>
      <c r="Q37" s="18">
        <v>1.2954955719404571</v>
      </c>
      <c r="R37" s="18">
        <f t="shared" si="4"/>
        <v>4.0877215182994249</v>
      </c>
      <c r="S37" s="24">
        <f>SUM(S9,S31)</f>
        <v>2</v>
      </c>
      <c r="T37" s="49">
        <f t="shared" si="10"/>
        <v>1.1904761904761904E-2</v>
      </c>
      <c r="U37" s="13">
        <f>SUM(U9,U31)</f>
        <v>21</v>
      </c>
      <c r="V37" s="51">
        <f t="shared" si="11"/>
        <v>0.125</v>
      </c>
      <c r="W37" s="24">
        <f>SUM(W9,W31)</f>
        <v>145</v>
      </c>
      <c r="X37" s="51">
        <f t="shared" si="12"/>
        <v>0.86309523809523814</v>
      </c>
      <c r="Y37" s="40"/>
    </row>
    <row r="38" spans="1:25" x14ac:dyDescent="0.2">
      <c r="A38" s="19" t="s">
        <v>54</v>
      </c>
      <c r="B38" s="42">
        <f>SUM(B7,B10,B27,B32,B4)</f>
        <v>549</v>
      </c>
      <c r="C38" s="13">
        <f>SUM(C7,C10,C27,C32,C4)</f>
        <v>517</v>
      </c>
      <c r="D38" s="7">
        <f t="shared" si="9"/>
        <v>0.94171220400728595</v>
      </c>
      <c r="E38" s="44">
        <v>0.93335089567966278</v>
      </c>
      <c r="F38" s="18">
        <v>4.1244032192061111</v>
      </c>
      <c r="G38" s="18">
        <v>1.2996244742580803</v>
      </c>
      <c r="H38" s="18">
        <v>4.1403658017864737</v>
      </c>
      <c r="I38" s="18">
        <v>1.337058399606367</v>
      </c>
      <c r="J38" s="18">
        <v>4.3241303147432362</v>
      </c>
      <c r="K38" s="18">
        <v>1.1955635015706392</v>
      </c>
      <c r="L38" s="18">
        <v>4.5329768270944744</v>
      </c>
      <c r="M38" s="18">
        <v>1.0271492240170184</v>
      </c>
      <c r="N38" s="18">
        <v>4.0541986827661907</v>
      </c>
      <c r="O38" s="18">
        <v>1.4154546767227725</v>
      </c>
      <c r="P38" s="18">
        <v>4.1741157115437346</v>
      </c>
      <c r="Q38" s="18">
        <v>1.2909877067819198</v>
      </c>
      <c r="R38" s="18">
        <f t="shared" si="4"/>
        <v>4.2250317595233708</v>
      </c>
      <c r="S38" s="24">
        <f>SUM(S7,S10,S27,S32,S4)</f>
        <v>7</v>
      </c>
      <c r="T38" s="49">
        <f t="shared" si="10"/>
        <v>1.3539651837524178E-2</v>
      </c>
      <c r="U38" s="13">
        <f>SUM(U7,U10,U27,U32,U4)</f>
        <v>46</v>
      </c>
      <c r="V38" s="51">
        <f t="shared" si="11"/>
        <v>8.8974854932301742E-2</v>
      </c>
      <c r="W38" s="24">
        <f>SUM(W7,W10,W27,W32,W4)</f>
        <v>464</v>
      </c>
      <c r="X38" s="51">
        <f t="shared" si="12"/>
        <v>0.89748549323017413</v>
      </c>
      <c r="Y38" s="40"/>
    </row>
    <row r="39" spans="1:25" x14ac:dyDescent="0.2">
      <c r="A39" s="19" t="s">
        <v>55</v>
      </c>
      <c r="B39" s="42">
        <f>SUM(B3,B5,B6,B11,B12,B28,B29,B30,B33)</f>
        <v>843</v>
      </c>
      <c r="C39" s="42">
        <f>SUM(C3,C5,C6,C11,C12,C28,C29,C30,C33)</f>
        <v>646</v>
      </c>
      <c r="D39" s="7">
        <f t="shared" si="9"/>
        <v>0.76631079478054565</v>
      </c>
      <c r="E39" s="44">
        <v>0.95214002461370162</v>
      </c>
      <c r="F39" s="45">
        <v>3.9047619047619047</v>
      </c>
      <c r="G39" s="45">
        <v>1.4488990049974595</v>
      </c>
      <c r="H39" s="45">
        <v>3.9579037800687287</v>
      </c>
      <c r="I39" s="45">
        <v>1.4395859843345424</v>
      </c>
      <c r="J39" s="45">
        <v>4.1492495441155839</v>
      </c>
      <c r="K39" s="45">
        <v>1.3603738719253211</v>
      </c>
      <c r="L39" s="45">
        <v>4.4763768521107075</v>
      </c>
      <c r="M39" s="45">
        <v>1.0956306399020739</v>
      </c>
      <c r="N39" s="45">
        <v>3.7965343767467861</v>
      </c>
      <c r="O39" s="45">
        <v>1.5999543168069164</v>
      </c>
      <c r="P39" s="45">
        <v>4.0062954672635707</v>
      </c>
      <c r="Q39" s="45">
        <v>1.4122689285369354</v>
      </c>
      <c r="R39" s="18">
        <f t="shared" si="4"/>
        <v>4.0485203208445464</v>
      </c>
      <c r="S39" s="24">
        <f>SUM(S3,S5,S6,S11,S12,S28,S29,S30,S33)</f>
        <v>20</v>
      </c>
      <c r="T39" s="49">
        <f t="shared" si="10"/>
        <v>3.0959752321981424E-2</v>
      </c>
      <c r="U39" s="24">
        <f>SUM(U3,U5,U6,U11,U12,U28,U29,U30,U33)</f>
        <v>94</v>
      </c>
      <c r="V39" s="51">
        <f t="shared" si="11"/>
        <v>0.14551083591331268</v>
      </c>
      <c r="W39" s="24">
        <f>SUM(W3,W5,W6,W11,W12,W28,W29,W30,W33)</f>
        <v>532</v>
      </c>
      <c r="X39" s="51">
        <f t="shared" si="12"/>
        <v>0.82352941176470584</v>
      </c>
      <c r="Y39" s="40"/>
    </row>
    <row r="40" spans="1:25" x14ac:dyDescent="0.2">
      <c r="A40" s="19" t="s">
        <v>56</v>
      </c>
      <c r="B40" s="42">
        <f>SUM(B14:B26)</f>
        <v>1183</v>
      </c>
      <c r="C40" s="42">
        <f>SUM(C14:C26,C34)</f>
        <v>898</v>
      </c>
      <c r="D40" s="7">
        <f t="shared" si="9"/>
        <v>0.75908706677937443</v>
      </c>
      <c r="E40" s="44">
        <v>0.93062807698045646</v>
      </c>
      <c r="F40" s="18">
        <v>3.8219790382244141</v>
      </c>
      <c r="G40" s="18">
        <v>1.3678567855514432</v>
      </c>
      <c r="H40" s="18">
        <v>3.9373501678120504</v>
      </c>
      <c r="I40" s="18">
        <v>1.3491638777712858</v>
      </c>
      <c r="J40" s="18">
        <v>4.1568291543373306</v>
      </c>
      <c r="K40" s="18">
        <v>1.2626353936580885</v>
      </c>
      <c r="L40" s="18">
        <v>4.4837461300309593</v>
      </c>
      <c r="M40" s="18">
        <v>1.0448447115369339</v>
      </c>
      <c r="N40" s="18">
        <v>3.8202142524452727</v>
      </c>
      <c r="O40" s="18">
        <v>1.4793510466776139</v>
      </c>
      <c r="P40" s="18">
        <v>3.9354688950789227</v>
      </c>
      <c r="Q40" s="18">
        <v>1.3308857401414511</v>
      </c>
      <c r="R40" s="18">
        <f t="shared" si="4"/>
        <v>4.0259312729881582</v>
      </c>
      <c r="S40" s="24">
        <f>SUM(S14:S26)</f>
        <v>32</v>
      </c>
      <c r="T40" s="49">
        <f t="shared" si="10"/>
        <v>3.5634743875278395E-2</v>
      </c>
      <c r="U40" s="13">
        <f>SUM(U14:U26)</f>
        <v>138</v>
      </c>
      <c r="V40" s="51">
        <f t="shared" si="11"/>
        <v>0.15367483296213807</v>
      </c>
      <c r="W40" s="24">
        <f>SUM(W14:W26)</f>
        <v>728</v>
      </c>
      <c r="X40" s="51">
        <f t="shared" si="12"/>
        <v>0.81069042316258355</v>
      </c>
      <c r="Y40" s="40"/>
    </row>
    <row r="41" spans="1:25" s="12" customFormat="1" ht="24" customHeight="1" x14ac:dyDescent="0.2">
      <c r="A41" s="26" t="s">
        <v>46</v>
      </c>
      <c r="B41" s="10">
        <f>SUM(B3:B34)</f>
        <v>2923</v>
      </c>
      <c r="C41" s="10">
        <f>SUM(C3:C34)</f>
        <v>2329</v>
      </c>
      <c r="D41" s="33">
        <f>C41/B41</f>
        <v>0.79678412589804992</v>
      </c>
      <c r="E41" s="11">
        <v>0.9421504665950946</v>
      </c>
      <c r="F41" s="35">
        <v>3.9561947654656695</v>
      </c>
      <c r="G41" s="35">
        <v>1.373979514750999</v>
      </c>
      <c r="H41" s="35">
        <v>4.0214122405909247</v>
      </c>
      <c r="I41" s="35">
        <v>1.3681410329594899</v>
      </c>
      <c r="J41" s="35">
        <v>4.2244241410371899</v>
      </c>
      <c r="K41" s="35">
        <v>1.2674623249964498</v>
      </c>
      <c r="L41" s="35">
        <v>4.5103545253110617</v>
      </c>
      <c r="M41" s="35">
        <v>1.0443867872905817</v>
      </c>
      <c r="N41" s="35">
        <v>3.9010501152565524</v>
      </c>
      <c r="O41" s="35">
        <v>1.5003184886666536</v>
      </c>
      <c r="P41" s="35">
        <v>4.0456231612160494</v>
      </c>
      <c r="Q41" s="35">
        <v>1.3430001090533827</v>
      </c>
      <c r="R41" s="35">
        <f t="shared" si="4"/>
        <v>4.1098431581462416</v>
      </c>
      <c r="S41" s="15">
        <f>SUM(S3:S33)</f>
        <v>61</v>
      </c>
      <c r="T41" s="50">
        <f t="shared" si="10"/>
        <v>2.6191498497209104E-2</v>
      </c>
      <c r="U41" s="10">
        <f>SUM(U3:U33)</f>
        <v>308</v>
      </c>
      <c r="V41" s="34">
        <f t="shared" si="11"/>
        <v>0.13224559896951482</v>
      </c>
      <c r="W41" s="10">
        <f>SUM(W3:W33)</f>
        <v>1960</v>
      </c>
      <c r="X41" s="34">
        <f t="shared" si="12"/>
        <v>0.84156290253327604</v>
      </c>
      <c r="Y41" s="40"/>
    </row>
    <row r="42" spans="1:25" x14ac:dyDescent="0.2">
      <c r="C42" s="43"/>
      <c r="D42" s="17"/>
      <c r="E42" s="11"/>
      <c r="Y42" s="40"/>
    </row>
    <row r="43" spans="1:25" x14ac:dyDescent="0.2">
      <c r="C43" s="43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</row>
    <row r="46" spans="1:25" x14ac:dyDescent="0.2">
      <c r="B46" s="41"/>
    </row>
    <row r="47" spans="1:25" x14ac:dyDescent="0.2">
      <c r="B47" s="41"/>
      <c r="S47" s="9"/>
    </row>
    <row r="48" spans="1:25" x14ac:dyDescent="0.2">
      <c r="B48" s="41"/>
    </row>
  </sheetData>
  <mergeCells count="4">
    <mergeCell ref="U2:V2"/>
    <mergeCell ref="W2:X2"/>
    <mergeCell ref="S1:X1"/>
    <mergeCell ref="S2:T2"/>
  </mergeCells>
  <phoneticPr fontId="0" type="noConversion"/>
  <pageMargins left="0.47244094488188981" right="0.27559055118110237" top="0.51181102362204722" bottom="0.43307086614173229" header="0" footer="0"/>
  <pageSetup paperSize="8" scale="59" fitToHeight="0" orientation="landscape" r:id="rId1"/>
  <headerFooter alignWithMargins="0">
    <oddHeader>&amp;C&amp;"Arial,Negrita"&amp;12RESULTADOS FINALES GRADO</oddHeader>
  </headerFooter>
  <ignoredErrors>
    <ignoredError sqref="V41 D41 D36:D40 V36:V40" formula="1"/>
    <ignoredError sqref="T3 T35 T4:T13 T14:T33" unlockedFormula="1"/>
    <ignoredError sqref="T41 T36:T40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B4EE6318-8E81-41AC-A257-8E00B2A82CA4}"/>
</file>

<file path=customXml/itemProps2.xml><?xml version="1.0" encoding="utf-8"?>
<ds:datastoreItem xmlns:ds="http://schemas.openxmlformats.org/officeDocument/2006/customXml" ds:itemID="{2956245F-4618-4968-9637-0E5261EB074C}"/>
</file>

<file path=customXml/itemProps3.xml><?xml version="1.0" encoding="utf-8"?>
<ds:datastoreItem xmlns:ds="http://schemas.openxmlformats.org/officeDocument/2006/customXml" ds:itemID="{64464151-5300-4DB8-B413-CCD9585BF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Preguntas</vt:lpstr>
      <vt:lpstr>Valoración ASIGNATURAS</vt:lpstr>
      <vt:lpstr>Valoración PROFESORADO</vt:lpstr>
      <vt:lpstr>'Valoración ASIGNATURAS'!Títulos_a_imprimir</vt:lpstr>
      <vt:lpstr>'Valoración PROFESORADO'!Títulos_a_imprimir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Cobo Salcines, Beatriz</cp:lastModifiedBy>
  <cp:lastPrinted>2022-07-27T10:01:03Z</cp:lastPrinted>
  <dcterms:created xsi:type="dcterms:W3CDTF">2010-07-21T09:27:48Z</dcterms:created>
  <dcterms:modified xsi:type="dcterms:W3CDTF">2025-09-10T09:13:49Z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