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S:\AREA DE CALIDAD\P5-EVALUACION ACTIVIDAD DOCENTE\INFORMES AREA DE CALIDAD\Informe Area de Calidad 2023-2024\Master\"/>
    </mc:Choice>
  </mc:AlternateContent>
  <xr:revisionPtr revIDLastSave="0" documentId="13_ncr:1_{58F926EF-16A5-41D8-97FC-0163E7B40608}" xr6:coauthVersionLast="47" xr6:coauthVersionMax="47" xr10:uidLastSave="{00000000-0000-0000-0000-000000000000}"/>
  <bookViews>
    <workbookView xWindow="-28920" yWindow="-120" windowWidth="29040" windowHeight="15720" tabRatio="862" activeTab="2" xr2:uid="{00000000-000D-0000-FFFF-FFFF00000000}"/>
  </bookViews>
  <sheets>
    <sheet name="Portada" sheetId="7" r:id="rId1"/>
    <sheet name="Preguntas" sheetId="5" r:id="rId2"/>
    <sheet name="Valoración ASIGNATURAS" sheetId="9" r:id="rId3"/>
    <sheet name="Valoración PROFESORADO" sheetId="1" r:id="rId4"/>
  </sheets>
  <definedNames>
    <definedName name="_xlnm._FilterDatabase" localSheetId="2" hidden="1">'Valoración ASIGNATURAS'!$A$2:$AB$48</definedName>
    <definedName name="_xlnm.Print_Titles" localSheetId="3">'Valoración PROFESORADO'!$A:$A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48" i="9" l="1"/>
  <c r="AA47" i="9"/>
  <c r="AA46" i="9"/>
  <c r="AA45" i="9"/>
  <c r="AA44" i="9"/>
  <c r="AA43" i="9"/>
  <c r="Y48" i="9"/>
  <c r="Y47" i="9"/>
  <c r="Y46" i="9"/>
  <c r="Y45" i="9"/>
  <c r="Y44" i="9"/>
  <c r="Y43" i="9"/>
  <c r="W48" i="9"/>
  <c r="W47" i="9"/>
  <c r="W46" i="9"/>
  <c r="W45" i="9"/>
  <c r="W44" i="9"/>
  <c r="W43" i="9"/>
  <c r="F48" i="9"/>
  <c r="F47" i="9"/>
  <c r="F46" i="9"/>
  <c r="F45" i="9"/>
  <c r="F44" i="9"/>
  <c r="F43" i="9"/>
  <c r="E48" i="9"/>
  <c r="E47" i="9"/>
  <c r="E46" i="9"/>
  <c r="E45" i="9"/>
  <c r="E44" i="9"/>
  <c r="E43" i="9"/>
  <c r="C48" i="9"/>
  <c r="C47" i="9"/>
  <c r="C46" i="9"/>
  <c r="C45" i="9"/>
  <c r="C44" i="9"/>
  <c r="C43" i="9"/>
  <c r="B43" i="9"/>
  <c r="W47" i="1"/>
  <c r="W46" i="1"/>
  <c r="W45" i="1"/>
  <c r="W44" i="1"/>
  <c r="W43" i="1"/>
  <c r="W42" i="1"/>
  <c r="U47" i="1"/>
  <c r="U46" i="1"/>
  <c r="U45" i="1"/>
  <c r="U44" i="1"/>
  <c r="U43" i="1"/>
  <c r="U42" i="1"/>
  <c r="S47" i="1"/>
  <c r="S46" i="1"/>
  <c r="S45" i="1"/>
  <c r="S44" i="1"/>
  <c r="S43" i="1"/>
  <c r="S42" i="1"/>
  <c r="C47" i="1"/>
  <c r="C46" i="1"/>
  <c r="C45" i="1"/>
  <c r="C44" i="1"/>
  <c r="C43" i="1"/>
  <c r="C42" i="1"/>
  <c r="B42" i="1"/>
  <c r="D21" i="1"/>
  <c r="G21" i="9"/>
  <c r="D21" i="9"/>
  <c r="B47" i="1" l="1"/>
  <c r="B46" i="1"/>
  <c r="B45" i="1"/>
  <c r="B44" i="1"/>
  <c r="B43" i="1"/>
  <c r="B48" i="9"/>
  <c r="B47" i="9"/>
  <c r="B46" i="9"/>
  <c r="B45" i="9"/>
  <c r="B44" i="9"/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2" i="1"/>
  <c r="R43" i="1"/>
  <c r="R44" i="1"/>
  <c r="R45" i="1"/>
  <c r="R46" i="1"/>
  <c r="R47" i="1"/>
  <c r="R3" i="1"/>
  <c r="X42" i="1"/>
  <c r="X43" i="1"/>
  <c r="V42" i="1"/>
  <c r="V43" i="1"/>
  <c r="T42" i="1"/>
  <c r="T43" i="1"/>
  <c r="T44" i="1"/>
  <c r="D42" i="1"/>
  <c r="D43" i="1"/>
  <c r="D44" i="1"/>
  <c r="T4" i="1"/>
  <c r="V4" i="1"/>
  <c r="X4" i="1"/>
  <c r="T5" i="1"/>
  <c r="V5" i="1"/>
  <c r="X5" i="1"/>
  <c r="T6" i="1"/>
  <c r="V6" i="1"/>
  <c r="X6" i="1"/>
  <c r="T7" i="1"/>
  <c r="V7" i="1"/>
  <c r="X7" i="1"/>
  <c r="T8" i="1"/>
  <c r="V8" i="1"/>
  <c r="X8" i="1"/>
  <c r="T10" i="1"/>
  <c r="V10" i="1"/>
  <c r="X10" i="1"/>
  <c r="T11" i="1"/>
  <c r="V11" i="1"/>
  <c r="X11" i="1"/>
  <c r="T12" i="1"/>
  <c r="V12" i="1"/>
  <c r="X12" i="1"/>
  <c r="T13" i="1"/>
  <c r="V13" i="1"/>
  <c r="X13" i="1"/>
  <c r="T14" i="1"/>
  <c r="V14" i="1"/>
  <c r="X14" i="1"/>
  <c r="T15" i="1"/>
  <c r="V15" i="1"/>
  <c r="X15" i="1"/>
  <c r="T16" i="1"/>
  <c r="V16" i="1"/>
  <c r="X16" i="1"/>
  <c r="T17" i="1"/>
  <c r="V17" i="1"/>
  <c r="X17" i="1"/>
  <c r="T18" i="1"/>
  <c r="V18" i="1"/>
  <c r="X18" i="1"/>
  <c r="T19" i="1"/>
  <c r="V19" i="1"/>
  <c r="X19" i="1"/>
  <c r="T20" i="1"/>
  <c r="V20" i="1"/>
  <c r="X20" i="1"/>
  <c r="T23" i="1"/>
  <c r="V23" i="1"/>
  <c r="X23" i="1"/>
  <c r="T24" i="1"/>
  <c r="V24" i="1"/>
  <c r="X24" i="1"/>
  <c r="T25" i="1"/>
  <c r="V25" i="1"/>
  <c r="X25" i="1"/>
  <c r="T26" i="1"/>
  <c r="V26" i="1"/>
  <c r="X26" i="1"/>
  <c r="T27" i="1"/>
  <c r="V27" i="1"/>
  <c r="X27" i="1"/>
  <c r="T28" i="1"/>
  <c r="V28" i="1"/>
  <c r="X28" i="1"/>
  <c r="T29" i="1"/>
  <c r="V29" i="1"/>
  <c r="X29" i="1"/>
  <c r="T30" i="1"/>
  <c r="V30" i="1"/>
  <c r="X30" i="1"/>
  <c r="T32" i="1"/>
  <c r="V32" i="1"/>
  <c r="X32" i="1"/>
  <c r="T33" i="1"/>
  <c r="V33" i="1"/>
  <c r="X33" i="1"/>
  <c r="T34" i="1"/>
  <c r="V34" i="1"/>
  <c r="X34" i="1"/>
  <c r="T35" i="1"/>
  <c r="V35" i="1"/>
  <c r="X35" i="1"/>
  <c r="T36" i="1"/>
  <c r="V36" i="1"/>
  <c r="X36" i="1"/>
  <c r="T38" i="1"/>
  <c r="V38" i="1"/>
  <c r="X38" i="1"/>
  <c r="T39" i="1"/>
  <c r="V39" i="1"/>
  <c r="X39" i="1"/>
  <c r="T40" i="1"/>
  <c r="V40" i="1"/>
  <c r="X40" i="1"/>
  <c r="X20" i="9" l="1"/>
  <c r="Z20" i="9"/>
  <c r="AB20" i="9"/>
  <c r="X23" i="9"/>
  <c r="Z23" i="9"/>
  <c r="AB23" i="9"/>
  <c r="X24" i="9"/>
  <c r="Z24" i="9"/>
  <c r="AB24" i="9"/>
  <c r="X25" i="9"/>
  <c r="Z25" i="9"/>
  <c r="AB25" i="9"/>
  <c r="X26" i="9"/>
  <c r="Z26" i="9"/>
  <c r="AB26" i="9"/>
  <c r="X27" i="9"/>
  <c r="Z27" i="9"/>
  <c r="AB27" i="9"/>
  <c r="X28" i="9"/>
  <c r="Z28" i="9"/>
  <c r="AB28" i="9"/>
  <c r="X29" i="9"/>
  <c r="Z29" i="9"/>
  <c r="AB29" i="9"/>
  <c r="X30" i="9"/>
  <c r="Z30" i="9"/>
  <c r="AB30" i="9"/>
  <c r="X32" i="9"/>
  <c r="Z32" i="9"/>
  <c r="AB32" i="9"/>
  <c r="X33" i="9"/>
  <c r="Z33" i="9"/>
  <c r="AB33" i="9"/>
  <c r="X34" i="9"/>
  <c r="Z34" i="9"/>
  <c r="AB34" i="9"/>
  <c r="X35" i="9"/>
  <c r="Z35" i="9"/>
  <c r="AB35" i="9"/>
  <c r="X36" i="9"/>
  <c r="Z36" i="9"/>
  <c r="AB36" i="9"/>
  <c r="X37" i="9"/>
  <c r="Z37" i="9"/>
  <c r="AB37" i="9"/>
  <c r="X39" i="9"/>
  <c r="Z39" i="9"/>
  <c r="AB39" i="9"/>
  <c r="X40" i="9"/>
  <c r="Z40" i="9"/>
  <c r="AB40" i="9"/>
  <c r="X41" i="9"/>
  <c r="Z41" i="9"/>
  <c r="AB41" i="9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AB45" i="9" l="1"/>
  <c r="AB48" i="9"/>
  <c r="X46" i="9"/>
  <c r="D4" i="9"/>
  <c r="D5" i="9"/>
  <c r="D6" i="9"/>
  <c r="G9" i="9"/>
  <c r="G10" i="9"/>
  <c r="G11" i="9"/>
  <c r="G12" i="9"/>
  <c r="G13" i="9"/>
  <c r="G14" i="9"/>
  <c r="G15" i="9"/>
  <c r="G16" i="9"/>
  <c r="G17" i="9"/>
  <c r="G18" i="9"/>
  <c r="G19" i="9"/>
  <c r="G20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Z9" i="9"/>
  <c r="Z10" i="9"/>
  <c r="Z11" i="9"/>
  <c r="Z12" i="9"/>
  <c r="Z13" i="9"/>
  <c r="Z14" i="9"/>
  <c r="Z15" i="9"/>
  <c r="Z16" i="9"/>
  <c r="Z17" i="9"/>
  <c r="Z18" i="9"/>
  <c r="Z19" i="9"/>
  <c r="X9" i="9"/>
  <c r="X10" i="9"/>
  <c r="X11" i="9"/>
  <c r="X12" i="9"/>
  <c r="X13" i="9"/>
  <c r="X14" i="9"/>
  <c r="X15" i="9"/>
  <c r="X16" i="9"/>
  <c r="X17" i="9"/>
  <c r="X18" i="9"/>
  <c r="X19" i="9"/>
  <c r="AB4" i="9"/>
  <c r="AB5" i="9"/>
  <c r="AB6" i="9"/>
  <c r="AB7" i="9"/>
  <c r="Z4" i="9"/>
  <c r="Z5" i="9"/>
  <c r="Z6" i="9"/>
  <c r="X4" i="9"/>
  <c r="X5" i="9"/>
  <c r="X6" i="9"/>
  <c r="G4" i="9"/>
  <c r="G5" i="9"/>
  <c r="Z48" i="9" l="1"/>
  <c r="AB47" i="9"/>
  <c r="Z47" i="9"/>
  <c r="Z46" i="9"/>
  <c r="X44" i="9"/>
  <c r="X45" i="9"/>
  <c r="AB43" i="9"/>
  <c r="AB44" i="9"/>
  <c r="Z43" i="9"/>
  <c r="Z44" i="9"/>
  <c r="X43" i="9"/>
  <c r="Z45" i="9"/>
  <c r="AB46" i="9"/>
  <c r="X48" i="9"/>
  <c r="X47" i="9"/>
  <c r="X3" i="1" l="1"/>
  <c r="V3" i="1"/>
  <c r="T3" i="1"/>
  <c r="G43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3" i="9"/>
  <c r="G48" i="9"/>
  <c r="AB3" i="9"/>
  <c r="Z7" i="9"/>
  <c r="Z8" i="9"/>
  <c r="Z3" i="9"/>
  <c r="X7" i="9"/>
  <c r="X8" i="9"/>
  <c r="X3" i="9"/>
  <c r="G6" i="9"/>
  <c r="G7" i="9"/>
  <c r="G8" i="9"/>
  <c r="G3" i="9"/>
  <c r="T45" i="1" l="1"/>
  <c r="G45" i="9"/>
  <c r="D45" i="1"/>
  <c r="X44" i="1"/>
  <c r="T46" i="1"/>
  <c r="G46" i="9"/>
  <c r="G47" i="9"/>
  <c r="D46" i="1"/>
  <c r="V44" i="1"/>
  <c r="D47" i="9"/>
  <c r="X47" i="1"/>
  <c r="G44" i="9"/>
  <c r="D48" i="9"/>
  <c r="D43" i="9"/>
  <c r="D45" i="9"/>
  <c r="X45" i="1"/>
  <c r="X46" i="1"/>
  <c r="V45" i="1"/>
  <c r="V46" i="1"/>
  <c r="V47" i="1"/>
  <c r="T47" i="1"/>
  <c r="D47" i="1"/>
  <c r="D44" i="9"/>
  <c r="D46" i="9"/>
  <c r="D3" i="1" l="1"/>
</calcChain>
</file>

<file path=xl/sharedStrings.xml><?xml version="1.0" encoding="utf-8"?>
<sst xmlns="http://schemas.openxmlformats.org/spreadsheetml/2006/main" count="170" uniqueCount="108">
  <si>
    <t>Más Bien En Desacuerdo</t>
  </si>
  <si>
    <t>Totalmente en Desacuerdo</t>
  </si>
  <si>
    <t>En Desacuerdo</t>
  </si>
  <si>
    <t>Más Bien De Acuerdo</t>
  </si>
  <si>
    <t>De Acuerdo</t>
  </si>
  <si>
    <t>Totalmente De Acuerdo</t>
  </si>
  <si>
    <t>PLAN</t>
  </si>
  <si>
    <t>Número total Unidades Evaluación</t>
  </si>
  <si>
    <t>Unidades Evaluadas</t>
  </si>
  <si>
    <t>% Unidades Evaluadas</t>
  </si>
  <si>
    <t>% Participación Total Evaluadas</t>
  </si>
  <si>
    <t>Media ITEM 1</t>
  </si>
  <si>
    <t>Media ITEM 2</t>
  </si>
  <si>
    <t>Media ITEM 3</t>
  </si>
  <si>
    <t>Media ITEM 4</t>
  </si>
  <si>
    <t>Media ITEM 5</t>
  </si>
  <si>
    <t>Media ITEM 6</t>
  </si>
  <si>
    <t>X&lt;=2,5</t>
  </si>
  <si>
    <t>2,5&lt;X&lt;=3,5</t>
  </si>
  <si>
    <t>3,5&lt;X</t>
  </si>
  <si>
    <t>Num. Total Encuestas Recibidas</t>
  </si>
  <si>
    <t>LISTADO PREGUNTAS ENCUESTA</t>
  </si>
  <si>
    <t>Escala de valoración</t>
  </si>
  <si>
    <t>MEDIA UC</t>
  </si>
  <si>
    <t>Unidades con media X</t>
  </si>
  <si>
    <t>POR RAMA DE CONOCIMIENTO:</t>
  </si>
  <si>
    <t>ARTES Y HUMANIDADES</t>
  </si>
  <si>
    <t>CIENCIAS</t>
  </si>
  <si>
    <t>CIENCIAS DE LA SALUD</t>
  </si>
  <si>
    <t>CIENCIAS SOCIALES Y JURIDICAS</t>
  </si>
  <si>
    <t>INGENIERÍA Y ARQUITECTURA</t>
  </si>
  <si>
    <t>UNIVERSIDAD DE CANTABRIA</t>
  </si>
  <si>
    <t>ENCUESTA DE OPINIÓN DE LOS ESTUDIANTES SOBRE LA ACTIVIDAD DOCENTE DEL PROFESORADO</t>
  </si>
  <si>
    <t xml:space="preserve">TABLA DE RESULTADOS </t>
  </si>
  <si>
    <t>Desv
ITEM 1</t>
  </si>
  <si>
    <t>Desv
ITEM 2</t>
  </si>
  <si>
    <t>Desv
ITEM 3</t>
  </si>
  <si>
    <t>Desv
ITEM 4</t>
  </si>
  <si>
    <t>Desv
ITEM 5</t>
  </si>
  <si>
    <t>Desv
ITEM 6</t>
  </si>
  <si>
    <t>VICERRECTORADO DE ORDENACIÓN ACADÉMICA Y PROFESORADO</t>
  </si>
  <si>
    <t>ENCUESTA DE OPINIÓN DE LOS ESTUDIANTES SOBRE LA ACTIVIDAD DOCENTE - ASIGNATURA</t>
  </si>
  <si>
    <t>Los materiales y la bibliografía recomendada son accesibles y de utilidad.</t>
  </si>
  <si>
    <t>La distribución de horas teóricas y prácticas de la asignatura es acertada.</t>
  </si>
  <si>
    <t>El esfuerzo necesario para aprobar es el adecuado.</t>
  </si>
  <si>
    <t>El profesorado de esta asignatura está bien coordinado.</t>
  </si>
  <si>
    <t>No se han producido solapamientos innecesarios con otras asignaturas.</t>
  </si>
  <si>
    <t>El sistema de evaluación es adecuado.</t>
  </si>
  <si>
    <t>El profesor explica con claridad.</t>
  </si>
  <si>
    <t>El profesor evalúa adecuadamente.</t>
  </si>
  <si>
    <t>El profesor es accesible y resuelve las dudas planteadas.</t>
  </si>
  <si>
    <t>El profesor cumple con el horario de clase.</t>
  </si>
  <si>
    <t>La asistencia a clase es de utilidad.</t>
  </si>
  <si>
    <t>El profesor puede considerarse un buen docente.</t>
  </si>
  <si>
    <t>¿Asistes regularmente a clase de este profesor?</t>
  </si>
  <si>
    <t>% que asiste regularmente a clase</t>
  </si>
  <si>
    <t>Asignaturas Evaluadas</t>
  </si>
  <si>
    <t>% Asignaturas Evaluadas</t>
  </si>
  <si>
    <t>Asignaturas con media X</t>
  </si>
  <si>
    <t>La labor del profesorado de la asignatura es satisfactoria.</t>
  </si>
  <si>
    <t>Media ITEM 7</t>
  </si>
  <si>
    <t>Desv
ITEM 7</t>
  </si>
  <si>
    <t xml:space="preserve"> </t>
  </si>
  <si>
    <t>Número total Asignaturas
(&gt;1 matriculado)</t>
  </si>
  <si>
    <t>Num. Total Matriculados</t>
  </si>
  <si>
    <t>Media Global
2023-2024</t>
  </si>
  <si>
    <t>Compartidas Máster Económicas</t>
  </si>
  <si>
    <t>Erasmus Mundus Joint Master Degree in Coastal Hazards - Risks, Climate Change Impacts and Adaptation</t>
  </si>
  <si>
    <t>Erasmus Mundus Joint Master Degree in Sustainable Design, Construction and Management of the Built Environment</t>
  </si>
  <si>
    <t>Erasmus Mundus Master in Economics of Globalisation and European Integration (EGEI)</t>
  </si>
  <si>
    <t>Máster Universitario en Acceso a la Abogacía y la Procura</t>
  </si>
  <si>
    <t>Máster Universitario en Biología Molecular y Biomedicina</t>
  </si>
  <si>
    <t>Máster Universitario en Ciencia de Datos</t>
  </si>
  <si>
    <t>Máster Universitario en Ciencia e Ingeniería de la Luz</t>
  </si>
  <si>
    <t>Máster Universitario en Costas y Puertos</t>
  </si>
  <si>
    <t>Máster Universitario en Dirección de Empresas (MBA)</t>
  </si>
  <si>
    <t>Máster Universitario en Dirección de Marketing (Empresas Turísticas)</t>
  </si>
  <si>
    <t>Máster Universitario en Economía: Instrumentos del Análisis Económico</t>
  </si>
  <si>
    <t>Máster Universitario en Empresa y Tecnologías de la Información</t>
  </si>
  <si>
    <t>Máster Universitario en Enseñanza del Español como Lengua Extranjera</t>
  </si>
  <si>
    <t>Máster Universitario en Física de Partículas y del Cosmos</t>
  </si>
  <si>
    <t>Máster Universitario en Fisioterapia del Deporte y Readaptación a la Actividad Física</t>
  </si>
  <si>
    <t>Máster Universitario en Formación del Profesorado de Educación Secundaria</t>
  </si>
  <si>
    <t>Máster Universitario en Historia Moderna: "Monarquía de España" Siglos XVI-XVIII</t>
  </si>
  <si>
    <t>Máster Universitario en Ingeniería de Caminos, Canales y Puertos</t>
  </si>
  <si>
    <t>Máster Universitario en Ingeniería de Minas</t>
  </si>
  <si>
    <t>Máster Universitario en Ingeniería de Telecomunicación</t>
  </si>
  <si>
    <t>Máster Universitario en Ingeniería Industrial</t>
  </si>
  <si>
    <t>Máster Universitario en Ingeniería Informática</t>
  </si>
  <si>
    <t>Máster Universitario en Ingeniería Marina</t>
  </si>
  <si>
    <t>Master Universitario en Ingeniería Náutica y Gestión Marítima</t>
  </si>
  <si>
    <t>Máster Universitario en Ingeniería Química</t>
  </si>
  <si>
    <t>Máster Universitario en Ingeniería y Gestión Ambiental</t>
  </si>
  <si>
    <t>Máster Universitario en Iniciación a la Investigación en Salud Mental</t>
  </si>
  <si>
    <t>Máster Universitario en Integridad y Durabilidad de Materiales, Componentes y Estructuras</t>
  </si>
  <si>
    <t>Máster Universitario en Investigación e Innovación en Contextos Educativos</t>
  </si>
  <si>
    <t>Máster Universitario en Investigación en Cuidados de Salud</t>
  </si>
  <si>
    <t>Máster Universitario en Investigación en Ingeniería Industrial</t>
  </si>
  <si>
    <t>Máster Universitario en Matemáticas y Computación</t>
  </si>
  <si>
    <t>Máster Universitario en Nuevos Materiales</t>
  </si>
  <si>
    <t>Máster Universitario en Patrimonio Histórico y Territorial</t>
  </si>
  <si>
    <t>Máster Universitario en Prehistoria y Arqueología</t>
  </si>
  <si>
    <t>Máster Universitario en Recursos Territoriales y Estrategias de Ordenación</t>
  </si>
  <si>
    <t>Máster Universitario en Aprendizaje y Enseñanza de Segundas Lenguas</t>
  </si>
  <si>
    <t>Erasmus Mundus Joint Master Degree in Sustainable Design, Construction and Management of the Built E</t>
  </si>
  <si>
    <t>Máster Universitario en Historia Contemporánea</t>
  </si>
  <si>
    <t>CURSO 2023-2024</t>
  </si>
  <si>
    <t>TÍTULOS DE MÁSTER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</si>
</sst>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1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5" fillId="0" borderId="0"/>
    <xf numFmtId="0" fontId="16" fillId="0" borderId="0"/>
    <xf numFmtId="0" fontId="6" fillId="0" borderId="0"/>
    <xf numFmtId="0" fontId="6" fillId="0" borderId="0"/>
    <xf numFmtId="0" fontId="1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17" fillId="0" borderId="0"/>
    <xf numFmtId="0" fontId="3" fillId="0" borderId="0"/>
    <xf numFmtId="0" fontId="16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9" fontId="11" fillId="0" borderId="0" xfId="6" applyNumberFormat="1" applyFont="1" applyAlignment="1">
      <alignment horizontal="center" vertical="center"/>
    </xf>
    <xf numFmtId="10" fontId="11" fillId="0" borderId="0" xfId="6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0" fontId="14" fillId="0" borderId="0" xfId="6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0" fontId="11" fillId="0" borderId="0" xfId="6" applyNumberFormat="1" applyFont="1" applyAlignment="1" applyProtection="1">
      <alignment horizontal="center" vertical="center"/>
      <protection locked="0"/>
    </xf>
    <xf numFmtId="10" fontId="14" fillId="0" borderId="0" xfId="6" applyNumberFormat="1" applyFont="1" applyAlignment="1" applyProtection="1">
      <alignment horizontal="center" vertical="center"/>
      <protection locked="0"/>
    </xf>
    <xf numFmtId="0" fontId="15" fillId="0" borderId="1" xfId="3" applyFont="1" applyFill="1" applyBorder="1" applyAlignment="1">
      <alignment horizontal="center" vertical="center" wrapText="1"/>
    </xf>
    <xf numFmtId="9" fontId="14" fillId="0" borderId="0" xfId="6" applyNumberFormat="1" applyFont="1" applyAlignment="1">
      <alignment horizontal="center" vertical="center"/>
    </xf>
    <xf numFmtId="2" fontId="12" fillId="0" borderId="1" xfId="9" applyNumberFormat="1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vertical="center" wrapText="1"/>
    </xf>
    <xf numFmtId="0" fontId="15" fillId="0" borderId="0" xfId="3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2" fillId="0" borderId="0" xfId="9" applyFont="1" applyFill="1" applyBorder="1" applyAlignment="1">
      <alignment wrapText="1"/>
    </xf>
    <xf numFmtId="0" fontId="12" fillId="0" borderId="0" xfId="9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3" fillId="8" borderId="3" xfId="5" applyFont="1" applyFill="1" applyBorder="1" applyAlignment="1">
      <alignment vertical="center" wrapText="1"/>
    </xf>
    <xf numFmtId="0" fontId="13" fillId="9" borderId="3" xfId="5" applyFont="1" applyFill="1" applyBorder="1" applyAlignment="1">
      <alignment vertical="center" wrapText="1"/>
    </xf>
    <xf numFmtId="0" fontId="13" fillId="6" borderId="2" xfId="3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10" fontId="14" fillId="4" borderId="2" xfId="0" applyNumberFormat="1" applyFont="1" applyFill="1" applyBorder="1" applyAlignment="1">
      <alignment horizontal="center" vertical="center" wrapText="1"/>
    </xf>
    <xf numFmtId="164" fontId="14" fillId="5" borderId="2" xfId="0" applyNumberFormat="1" applyFont="1" applyFill="1" applyBorder="1" applyAlignment="1">
      <alignment horizontal="center" vertical="center" wrapText="1"/>
    </xf>
    <xf numFmtId="164" fontId="14" fillId="4" borderId="2" xfId="0" applyNumberFormat="1" applyFont="1" applyFill="1" applyBorder="1" applyAlignment="1">
      <alignment horizontal="center" vertical="center" wrapText="1"/>
    </xf>
    <xf numFmtId="0" fontId="16" fillId="0" borderId="0" xfId="11" applyFont="1"/>
    <xf numFmtId="2" fontId="13" fillId="0" borderId="1" xfId="9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vertical="center"/>
    </xf>
    <xf numFmtId="0" fontId="11" fillId="0" borderId="0" xfId="0" applyNumberFormat="1" applyFont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0" fontId="12" fillId="0" borderId="0" xfId="6" applyNumberFormat="1" applyFont="1" applyFill="1" applyBorder="1" applyAlignment="1">
      <alignment horizontal="center" vertical="center" wrapText="1"/>
    </xf>
    <xf numFmtId="2" fontId="12" fillId="0" borderId="0" xfId="3" applyNumberFormat="1" applyFont="1" applyFill="1" applyBorder="1" applyAlignment="1">
      <alignment horizontal="center" vertical="center" wrapText="1"/>
    </xf>
    <xf numFmtId="2" fontId="12" fillId="0" borderId="0" xfId="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0" fontId="7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0" fontId="13" fillId="0" borderId="0" xfId="6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/>
    <xf numFmtId="10" fontId="1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20" fillId="0" borderId="0" xfId="11" applyFont="1" applyAlignment="1">
      <alignment horizontal="center"/>
    </xf>
    <xf numFmtId="0" fontId="18" fillId="0" borderId="0" xfId="11" applyFont="1" applyAlignment="1">
      <alignment horizontal="center"/>
    </xf>
    <xf numFmtId="0" fontId="19" fillId="0" borderId="9" xfId="11" applyFont="1" applyBorder="1" applyAlignment="1">
      <alignment horizontal="center" vertical="distributed"/>
    </xf>
    <xf numFmtId="0" fontId="19" fillId="0" borderId="10" xfId="11" applyFont="1" applyBorder="1" applyAlignment="1">
      <alignment horizontal="center" vertical="distributed"/>
    </xf>
    <xf numFmtId="0" fontId="19" fillId="0" borderId="11" xfId="11" applyFont="1" applyBorder="1" applyAlignment="1">
      <alignment horizontal="center" vertical="distributed"/>
    </xf>
    <xf numFmtId="0" fontId="19" fillId="0" borderId="12" xfId="11" applyFont="1" applyBorder="1" applyAlignment="1">
      <alignment horizontal="center" vertical="distributed"/>
    </xf>
    <xf numFmtId="0" fontId="19" fillId="0" borderId="0" xfId="11" applyFont="1" applyBorder="1" applyAlignment="1">
      <alignment horizontal="center" vertical="distributed"/>
    </xf>
    <xf numFmtId="0" fontId="19" fillId="0" borderId="13" xfId="11" applyFont="1" applyBorder="1" applyAlignment="1">
      <alignment horizontal="center" vertical="distributed"/>
    </xf>
    <xf numFmtId="0" fontId="19" fillId="0" borderId="14" xfId="11" applyFont="1" applyBorder="1" applyAlignment="1">
      <alignment horizontal="center" vertical="distributed"/>
    </xf>
    <xf numFmtId="0" fontId="19" fillId="0" borderId="15" xfId="11" applyFont="1" applyBorder="1" applyAlignment="1">
      <alignment horizontal="center" vertical="distributed"/>
    </xf>
    <xf numFmtId="0" fontId="19" fillId="0" borderId="16" xfId="11" applyFont="1" applyBorder="1" applyAlignment="1">
      <alignment horizontal="center" vertical="distributed"/>
    </xf>
    <xf numFmtId="0" fontId="20" fillId="0" borderId="0" xfId="11" applyFont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14" fillId="7" borderId="7" xfId="0" applyNumberFormat="1" applyFont="1" applyFill="1" applyBorder="1" applyAlignment="1">
      <alignment horizontal="center" vertical="center" wrapText="1"/>
    </xf>
    <xf numFmtId="0" fontId="14" fillId="7" borderId="8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/>
    </xf>
  </cellXfs>
  <cellStyles count="14">
    <cellStyle name="Normal" xfId="0" builtinId="0"/>
    <cellStyle name="Normal 2" xfId="1" xr:uid="{00000000-0005-0000-0000-000001000000}"/>
    <cellStyle name="Normal 3" xfId="2" xr:uid="{00000000-0005-0000-0000-000002000000}"/>
    <cellStyle name="Normal 3 2" xfId="11" xr:uid="{00000000-0005-0000-0000-000003000000}"/>
    <cellStyle name="Normal 4" xfId="8" xr:uid="{00000000-0005-0000-0000-000004000000}"/>
    <cellStyle name="Normal 5" xfId="10" xr:uid="{00000000-0005-0000-0000-000005000000}"/>
    <cellStyle name="Normal 6" xfId="12" xr:uid="{00000000-0005-0000-0000-000006000000}"/>
    <cellStyle name="Normal 7" xfId="13" xr:uid="{00000000-0005-0000-0000-000007000000}"/>
    <cellStyle name="Normal_Hoja1" xfId="3" xr:uid="{00000000-0005-0000-0000-000008000000}"/>
    <cellStyle name="Normal_Hoja1 2" xfId="9" xr:uid="{00000000-0005-0000-0000-000009000000}"/>
    <cellStyle name="Normal_Hoja1_1" xfId="4" xr:uid="{00000000-0005-0000-0000-00000A000000}"/>
    <cellStyle name="Normal_Hoja1_Valoración general" xfId="5" xr:uid="{00000000-0005-0000-0000-00000B000000}"/>
    <cellStyle name="Porcentaje" xfId="6" builtinId="5"/>
    <cellStyle name="Porcentual 2" xfId="7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1</xdr:row>
      <xdr:rowOff>19051</xdr:rowOff>
    </xdr:from>
    <xdr:to>
      <xdr:col>10</xdr:col>
      <xdr:colOff>371475</xdr:colOff>
      <xdr:row>4</xdr:row>
      <xdr:rowOff>119063</xdr:rowOff>
    </xdr:to>
    <xdr:pic>
      <xdr:nvPicPr>
        <xdr:cNvPr id="3" name="2 Imagen" descr="Calidad transparente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0" y="209551"/>
          <a:ext cx="942975" cy="671512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0</xdr:row>
      <xdr:rowOff>171450</xdr:rowOff>
    </xdr:from>
    <xdr:to>
      <xdr:col>1</xdr:col>
      <xdr:colOff>676955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F54103-BD03-4090-986C-ECC596E5F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71450"/>
          <a:ext cx="104843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workbookViewId="0">
      <selection activeCell="C6" sqref="C6"/>
    </sheetView>
  </sheetViews>
  <sheetFormatPr baseColWidth="10" defaultRowHeight="12.75" x14ac:dyDescent="0.2"/>
  <sheetData>
    <row r="1" spans="1:10" ht="1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</row>
    <row r="2" spans="1:10" ht="15" x14ac:dyDescent="0.25">
      <c r="A2" s="33"/>
      <c r="B2" s="33"/>
      <c r="C2" s="63" t="s">
        <v>40</v>
      </c>
      <c r="D2" s="63"/>
      <c r="E2" s="63"/>
      <c r="F2" s="63"/>
      <c r="G2" s="63"/>
      <c r="H2" s="63"/>
      <c r="I2" s="63"/>
      <c r="J2" s="33"/>
    </row>
    <row r="3" spans="1:10" ht="15" x14ac:dyDescent="0.25">
      <c r="A3" s="33"/>
      <c r="B3" s="33"/>
      <c r="C3" s="63" t="s">
        <v>31</v>
      </c>
      <c r="D3" s="63"/>
      <c r="E3" s="63"/>
      <c r="F3" s="63"/>
      <c r="G3" s="63"/>
      <c r="H3" s="63"/>
      <c r="I3" s="63"/>
      <c r="J3" s="33"/>
    </row>
    <row r="4" spans="1:10" ht="15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</row>
    <row r="5" spans="1:10" ht="1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</row>
    <row r="6" spans="1:10" ht="1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0" ht="15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</row>
    <row r="8" spans="1:10" ht="15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</row>
    <row r="9" spans="1:10" ht="15.75" thickBot="1" x14ac:dyDescent="0.3">
      <c r="A9" s="33"/>
      <c r="B9" s="33"/>
      <c r="C9" s="33"/>
      <c r="D9" s="33"/>
      <c r="E9" s="33"/>
      <c r="F9" s="33"/>
      <c r="G9" s="33"/>
      <c r="H9" s="33"/>
      <c r="I9" s="33"/>
      <c r="J9" s="33"/>
    </row>
    <row r="10" spans="1:10" ht="15" x14ac:dyDescent="0.25">
      <c r="A10" s="33"/>
      <c r="B10" s="64" t="s">
        <v>32</v>
      </c>
      <c r="C10" s="65"/>
      <c r="D10" s="65"/>
      <c r="E10" s="65"/>
      <c r="F10" s="65"/>
      <c r="G10" s="65"/>
      <c r="H10" s="65"/>
      <c r="I10" s="65"/>
      <c r="J10" s="66"/>
    </row>
    <row r="11" spans="1:10" ht="15" x14ac:dyDescent="0.25">
      <c r="A11" s="33"/>
      <c r="B11" s="67"/>
      <c r="C11" s="68"/>
      <c r="D11" s="68"/>
      <c r="E11" s="68"/>
      <c r="F11" s="68"/>
      <c r="G11" s="68"/>
      <c r="H11" s="68"/>
      <c r="I11" s="68"/>
      <c r="J11" s="69"/>
    </row>
    <row r="12" spans="1:10" ht="15.75" thickBot="1" x14ac:dyDescent="0.3">
      <c r="A12" s="33"/>
      <c r="B12" s="70"/>
      <c r="C12" s="71"/>
      <c r="D12" s="71"/>
      <c r="E12" s="71"/>
      <c r="F12" s="71"/>
      <c r="G12" s="71"/>
      <c r="H12" s="71"/>
      <c r="I12" s="71"/>
      <c r="J12" s="72"/>
    </row>
    <row r="13" spans="1:10" ht="15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</row>
    <row r="14" spans="1:10" ht="15.75" x14ac:dyDescent="0.25">
      <c r="A14" s="33"/>
      <c r="B14" s="62" t="s">
        <v>33</v>
      </c>
      <c r="C14" s="62"/>
      <c r="D14" s="62"/>
      <c r="E14" s="62"/>
      <c r="F14" s="62"/>
      <c r="G14" s="62"/>
      <c r="H14" s="62"/>
      <c r="I14" s="62"/>
      <c r="J14" s="62"/>
    </row>
    <row r="15" spans="1:10" ht="15.75" x14ac:dyDescent="0.25">
      <c r="A15" s="33"/>
      <c r="B15" s="73" t="s">
        <v>107</v>
      </c>
      <c r="C15" s="73"/>
      <c r="D15" s="73"/>
      <c r="E15" s="73"/>
      <c r="F15" s="73"/>
      <c r="G15" s="73"/>
      <c r="H15" s="73"/>
      <c r="I15" s="73"/>
      <c r="J15" s="73"/>
    </row>
    <row r="16" spans="1:10" ht="15.75" x14ac:dyDescent="0.25">
      <c r="A16" s="33"/>
      <c r="B16" s="62" t="s">
        <v>106</v>
      </c>
      <c r="C16" s="62"/>
      <c r="D16" s="62"/>
      <c r="E16" s="62"/>
      <c r="F16" s="62"/>
      <c r="G16" s="62"/>
      <c r="H16" s="62"/>
      <c r="I16" s="62"/>
      <c r="J16" s="62"/>
    </row>
    <row r="17" spans="1:10" ht="15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</row>
    <row r="18" spans="1:10" ht="15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</row>
    <row r="19" spans="1:10" ht="15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</row>
  </sheetData>
  <mergeCells count="6">
    <mergeCell ref="B16:J16"/>
    <mergeCell ref="C2:I2"/>
    <mergeCell ref="C3:I3"/>
    <mergeCell ref="B10:J12"/>
    <mergeCell ref="B14:J14"/>
    <mergeCell ref="B15:J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zoomScaleNormal="100" workbookViewId="0">
      <selection activeCell="C1" sqref="C1:I1"/>
    </sheetView>
  </sheetViews>
  <sheetFormatPr baseColWidth="10" defaultRowHeight="12.75" x14ac:dyDescent="0.2"/>
  <cols>
    <col min="1" max="1" width="7" style="2" customWidth="1"/>
    <col min="2" max="2" width="11.85546875" style="2" customWidth="1"/>
    <col min="3" max="3" width="6.140625" style="2" customWidth="1"/>
    <col min="4" max="4" width="27.5703125" style="2" customWidth="1"/>
    <col min="5" max="5" width="7.42578125" style="2" customWidth="1"/>
    <col min="6" max="6" width="16.5703125" style="2" customWidth="1"/>
    <col min="7" max="7" width="6.140625" style="2" customWidth="1"/>
    <col min="8" max="8" width="35.42578125" style="2" customWidth="1"/>
    <col min="9" max="16384" width="11.42578125" style="2"/>
  </cols>
  <sheetData>
    <row r="1" spans="1:9" ht="30.75" customHeight="1" x14ac:dyDescent="0.2">
      <c r="A1" s="1"/>
      <c r="B1" s="1"/>
      <c r="C1" s="85" t="s">
        <v>21</v>
      </c>
      <c r="D1" s="85"/>
      <c r="E1" s="85"/>
      <c r="F1" s="85"/>
      <c r="G1" s="85"/>
      <c r="H1" s="85"/>
      <c r="I1" s="85"/>
    </row>
    <row r="2" spans="1:9" ht="25.5" customHeight="1" x14ac:dyDescent="0.2">
      <c r="A2" s="35"/>
      <c r="B2" s="36"/>
      <c r="C2" s="86" t="s">
        <v>41</v>
      </c>
      <c r="D2" s="87"/>
      <c r="E2" s="87"/>
      <c r="F2" s="87"/>
      <c r="G2" s="87"/>
      <c r="H2" s="87"/>
      <c r="I2" s="88"/>
    </row>
    <row r="3" spans="1:9" ht="25.5" customHeight="1" x14ac:dyDescent="0.2">
      <c r="A3" s="35"/>
      <c r="B3" s="37">
        <v>1</v>
      </c>
      <c r="C3" s="74" t="s">
        <v>42</v>
      </c>
      <c r="D3" s="75"/>
      <c r="E3" s="75"/>
      <c r="F3" s="75"/>
      <c r="G3" s="75"/>
      <c r="H3" s="75"/>
      <c r="I3" s="76"/>
    </row>
    <row r="4" spans="1:9" ht="25.5" customHeight="1" x14ac:dyDescent="0.2">
      <c r="A4" s="35"/>
      <c r="B4" s="37">
        <v>2</v>
      </c>
      <c r="C4" s="74" t="s">
        <v>43</v>
      </c>
      <c r="D4" s="75"/>
      <c r="E4" s="75"/>
      <c r="F4" s="75"/>
      <c r="G4" s="75"/>
      <c r="H4" s="75"/>
      <c r="I4" s="76"/>
    </row>
    <row r="5" spans="1:9" ht="24" customHeight="1" x14ac:dyDescent="0.2">
      <c r="A5" s="35"/>
      <c r="B5" s="37">
        <v>3</v>
      </c>
      <c r="C5" s="74" t="s">
        <v>44</v>
      </c>
      <c r="D5" s="75"/>
      <c r="E5" s="75"/>
      <c r="F5" s="75"/>
      <c r="G5" s="75"/>
      <c r="H5" s="75"/>
      <c r="I5" s="76"/>
    </row>
    <row r="6" spans="1:9" ht="24.75" customHeight="1" x14ac:dyDescent="0.2">
      <c r="A6" s="35"/>
      <c r="B6" s="37">
        <v>4</v>
      </c>
      <c r="C6" s="74" t="s">
        <v>45</v>
      </c>
      <c r="D6" s="75"/>
      <c r="E6" s="75"/>
      <c r="F6" s="75"/>
      <c r="G6" s="75"/>
      <c r="H6" s="75"/>
      <c r="I6" s="76"/>
    </row>
    <row r="7" spans="1:9" ht="24.75" customHeight="1" x14ac:dyDescent="0.2">
      <c r="A7" s="35"/>
      <c r="B7" s="37">
        <v>5</v>
      </c>
      <c r="C7" s="74" t="s">
        <v>46</v>
      </c>
      <c r="D7" s="75"/>
      <c r="E7" s="75"/>
      <c r="F7" s="75"/>
      <c r="G7" s="75"/>
      <c r="H7" s="75"/>
      <c r="I7" s="76"/>
    </row>
    <row r="8" spans="1:9" ht="23.25" customHeight="1" x14ac:dyDescent="0.2">
      <c r="A8" s="35"/>
      <c r="B8" s="37">
        <v>6</v>
      </c>
      <c r="C8" s="74" t="s">
        <v>47</v>
      </c>
      <c r="D8" s="75"/>
      <c r="E8" s="75"/>
      <c r="F8" s="75"/>
      <c r="G8" s="75"/>
      <c r="H8" s="75"/>
      <c r="I8" s="76"/>
    </row>
    <row r="9" spans="1:9" ht="23.25" customHeight="1" x14ac:dyDescent="0.2">
      <c r="A9" s="47"/>
      <c r="B9" s="37">
        <v>7</v>
      </c>
      <c r="C9" s="83" t="s">
        <v>59</v>
      </c>
      <c r="D9" s="84"/>
      <c r="E9" s="84"/>
      <c r="F9" s="84"/>
      <c r="G9" s="84"/>
      <c r="H9" s="84"/>
      <c r="I9" s="90"/>
    </row>
    <row r="10" spans="1:9" ht="25.5" customHeight="1" x14ac:dyDescent="0.2">
      <c r="A10" s="35"/>
      <c r="B10" s="36"/>
      <c r="C10" s="89"/>
      <c r="D10" s="84"/>
      <c r="E10" s="84"/>
      <c r="F10" s="84"/>
      <c r="G10" s="84"/>
      <c r="H10" s="84"/>
      <c r="I10" s="90"/>
    </row>
    <row r="11" spans="1:9" ht="26.25" customHeight="1" x14ac:dyDescent="0.2">
      <c r="A11" s="35"/>
      <c r="B11" s="36"/>
      <c r="C11" s="91" t="s">
        <v>32</v>
      </c>
      <c r="D11" s="92"/>
      <c r="E11" s="92"/>
      <c r="F11" s="92"/>
      <c r="G11" s="92"/>
      <c r="H11" s="92"/>
      <c r="I11" s="93"/>
    </row>
    <row r="12" spans="1:9" ht="25.5" customHeight="1" x14ac:dyDescent="0.2">
      <c r="A12" s="35"/>
      <c r="B12" s="36"/>
      <c r="C12" s="83" t="s">
        <v>54</v>
      </c>
      <c r="D12" s="84"/>
      <c r="E12" s="84"/>
      <c r="F12" s="84"/>
      <c r="G12" s="84"/>
      <c r="H12" s="84"/>
      <c r="I12" s="84"/>
    </row>
    <row r="13" spans="1:9" ht="24.75" customHeight="1" x14ac:dyDescent="0.2">
      <c r="A13" s="35"/>
      <c r="B13" s="37">
        <v>1</v>
      </c>
      <c r="C13" s="74" t="s">
        <v>48</v>
      </c>
      <c r="D13" s="75"/>
      <c r="E13" s="75"/>
      <c r="F13" s="75"/>
      <c r="G13" s="75"/>
      <c r="H13" s="75"/>
      <c r="I13" s="76"/>
    </row>
    <row r="14" spans="1:9" ht="25.5" customHeight="1" x14ac:dyDescent="0.2">
      <c r="A14" s="35"/>
      <c r="B14" s="37">
        <v>2</v>
      </c>
      <c r="C14" s="74" t="s">
        <v>49</v>
      </c>
      <c r="D14" s="75"/>
      <c r="E14" s="75"/>
      <c r="F14" s="75"/>
      <c r="G14" s="75"/>
      <c r="H14" s="75"/>
      <c r="I14" s="76"/>
    </row>
    <row r="15" spans="1:9" ht="25.5" customHeight="1" x14ac:dyDescent="0.2">
      <c r="A15" s="35"/>
      <c r="B15" s="37">
        <v>3</v>
      </c>
      <c r="C15" s="74" t="s">
        <v>50</v>
      </c>
      <c r="D15" s="75"/>
      <c r="E15" s="75"/>
      <c r="F15" s="75"/>
      <c r="G15" s="75"/>
      <c r="H15" s="75"/>
      <c r="I15" s="76"/>
    </row>
    <row r="16" spans="1:9" ht="26.25" customHeight="1" x14ac:dyDescent="0.2">
      <c r="A16" s="35"/>
      <c r="B16" s="37">
        <v>4</v>
      </c>
      <c r="C16" s="74" t="s">
        <v>51</v>
      </c>
      <c r="D16" s="75"/>
      <c r="E16" s="75"/>
      <c r="F16" s="75"/>
      <c r="G16" s="75"/>
      <c r="H16" s="75"/>
      <c r="I16" s="76"/>
    </row>
    <row r="17" spans="1:9" ht="25.5" customHeight="1" x14ac:dyDescent="0.2">
      <c r="A17" s="35"/>
      <c r="B17" s="37">
        <v>5</v>
      </c>
      <c r="C17" s="74" t="s">
        <v>52</v>
      </c>
      <c r="D17" s="75"/>
      <c r="E17" s="75"/>
      <c r="F17" s="75"/>
      <c r="G17" s="75"/>
      <c r="H17" s="75"/>
      <c r="I17" s="76"/>
    </row>
    <row r="18" spans="1:9" ht="25.5" customHeight="1" x14ac:dyDescent="0.2">
      <c r="A18" s="35"/>
      <c r="B18" s="37">
        <v>6</v>
      </c>
      <c r="C18" s="74" t="s">
        <v>53</v>
      </c>
      <c r="D18" s="75"/>
      <c r="E18" s="75"/>
      <c r="F18" s="75"/>
      <c r="G18" s="75"/>
      <c r="H18" s="75"/>
      <c r="I18" s="76"/>
    </row>
    <row r="19" spans="1:9" ht="25.5" customHeight="1" x14ac:dyDescent="0.2">
      <c r="A19" s="35"/>
      <c r="B19" s="36"/>
      <c r="C19" s="80"/>
      <c r="D19" s="81"/>
      <c r="E19" s="81"/>
      <c r="F19" s="81"/>
      <c r="G19" s="81"/>
      <c r="H19" s="81"/>
      <c r="I19" s="82"/>
    </row>
    <row r="20" spans="1:9" ht="18.75" customHeight="1" x14ac:dyDescent="0.2">
      <c r="A20" s="79"/>
      <c r="B20" s="79"/>
      <c r="C20" s="79"/>
      <c r="D20" s="79"/>
      <c r="E20" s="79"/>
      <c r="F20" s="79"/>
      <c r="G20" s="79"/>
      <c r="H20" s="79"/>
      <c r="I20" s="79"/>
    </row>
    <row r="21" spans="1:9" ht="25.5" x14ac:dyDescent="0.2">
      <c r="A21" s="77" t="s">
        <v>22</v>
      </c>
      <c r="B21" s="78"/>
      <c r="C21" s="4">
        <v>0</v>
      </c>
      <c r="D21" s="5" t="s">
        <v>1</v>
      </c>
      <c r="E21" s="4">
        <v>2</v>
      </c>
      <c r="F21" s="5" t="s">
        <v>0</v>
      </c>
      <c r="G21" s="4">
        <v>4</v>
      </c>
      <c r="H21" s="5" t="s">
        <v>4</v>
      </c>
      <c r="I21" s="3"/>
    </row>
    <row r="22" spans="1:9" ht="25.5" x14ac:dyDescent="0.2">
      <c r="A22" s="6"/>
      <c r="B22" s="6"/>
      <c r="C22" s="4">
        <v>1</v>
      </c>
      <c r="D22" s="5" t="s">
        <v>2</v>
      </c>
      <c r="E22" s="4">
        <v>3</v>
      </c>
      <c r="F22" s="5" t="s">
        <v>3</v>
      </c>
      <c r="G22" s="4">
        <v>5</v>
      </c>
      <c r="H22" s="5" t="s">
        <v>5</v>
      </c>
      <c r="I22" s="3"/>
    </row>
    <row r="23" spans="1:9" x14ac:dyDescent="0.2">
      <c r="A23" s="3"/>
      <c r="B23" s="3"/>
      <c r="C23" s="3"/>
      <c r="D23" s="3"/>
      <c r="E23" s="3"/>
      <c r="F23" s="3"/>
      <c r="G23" s="3"/>
      <c r="H23" s="3"/>
      <c r="I23" s="3"/>
    </row>
  </sheetData>
  <mergeCells count="21">
    <mergeCell ref="C13:I13"/>
    <mergeCell ref="C12:I12"/>
    <mergeCell ref="C1:I1"/>
    <mergeCell ref="C2:I2"/>
    <mergeCell ref="C3:I3"/>
    <mergeCell ref="C4:I4"/>
    <mergeCell ref="C7:I7"/>
    <mergeCell ref="C5:I5"/>
    <mergeCell ref="C6:I6"/>
    <mergeCell ref="C10:I10"/>
    <mergeCell ref="C8:I8"/>
    <mergeCell ref="C11:I11"/>
    <mergeCell ref="C9:I9"/>
    <mergeCell ref="C15:I15"/>
    <mergeCell ref="C16:I16"/>
    <mergeCell ref="A21:B21"/>
    <mergeCell ref="A20:I20"/>
    <mergeCell ref="C14:I14"/>
    <mergeCell ref="C19:I19"/>
    <mergeCell ref="C18:I18"/>
    <mergeCell ref="C17:I17"/>
  </mergeCells>
  <phoneticPr fontId="9" type="noConversion"/>
  <pageMargins left="0.74803149606299213" right="0.74803149606299213" top="1.1770833333333333" bottom="0.98425196850393704" header="0" footer="0"/>
  <pageSetup paperSize="9" orientation="landscape" r:id="rId1"/>
  <headerFooter alignWithMargins="0">
    <oddHeader>&amp;L&amp;G&amp;CVICERRECTORADO DE CALIDAD E
INNOVACIÓN EDUCATIVA&amp;R&amp;G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59"/>
  <sheetViews>
    <sheetView tabSelected="1" zoomScale="85" zoomScaleNormal="85" workbookViewId="0">
      <pane xSplit="1" topLeftCell="B1" activePane="topRight" state="frozen"/>
      <selection pane="topRight" activeCell="F54" sqref="F54"/>
    </sheetView>
  </sheetViews>
  <sheetFormatPr baseColWidth="10" defaultRowHeight="12" x14ac:dyDescent="0.2"/>
  <cols>
    <col min="1" max="1" width="51" style="9" customWidth="1"/>
    <col min="2" max="2" width="12.42578125" style="13" customWidth="1"/>
    <col min="3" max="3" width="12.7109375" style="13" customWidth="1"/>
    <col min="4" max="4" width="11.42578125" style="13" customWidth="1"/>
    <col min="5" max="5" width="13.28515625" style="13" customWidth="1"/>
    <col min="6" max="6" width="11.42578125" style="13" customWidth="1"/>
    <col min="7" max="7" width="13.28515625" style="13" customWidth="1"/>
    <col min="8" max="13" width="7.85546875" style="9" customWidth="1"/>
    <col min="14" max="15" width="7.140625" style="9" customWidth="1"/>
    <col min="16" max="21" width="7.42578125" style="9" customWidth="1"/>
    <col min="22" max="22" width="11.7109375" style="9" customWidth="1"/>
    <col min="23" max="23" width="5.28515625" style="13" customWidth="1"/>
    <col min="24" max="24" width="8.28515625" style="9" customWidth="1"/>
    <col min="25" max="25" width="4.5703125" style="9" customWidth="1"/>
    <col min="26" max="26" width="7.5703125" style="9" customWidth="1"/>
    <col min="27" max="27" width="5.28515625" style="9" customWidth="1"/>
    <col min="28" max="28" width="9.28515625" style="9" customWidth="1"/>
    <col min="29" max="16384" width="11.42578125" style="9"/>
  </cols>
  <sheetData>
    <row r="1" spans="1:29" ht="23.25" customHeight="1" x14ac:dyDescent="0.2">
      <c r="W1" s="96" t="s">
        <v>58</v>
      </c>
      <c r="X1" s="96"/>
      <c r="Y1" s="96"/>
      <c r="Z1" s="96"/>
      <c r="AA1" s="96"/>
      <c r="AB1" s="96"/>
    </row>
    <row r="2" spans="1:29" s="12" customFormat="1" ht="48" x14ac:dyDescent="0.2">
      <c r="A2" s="28" t="s">
        <v>6</v>
      </c>
      <c r="B2" s="28" t="s">
        <v>63</v>
      </c>
      <c r="C2" s="29" t="s">
        <v>56</v>
      </c>
      <c r="D2" s="30" t="s">
        <v>57</v>
      </c>
      <c r="E2" s="29" t="s">
        <v>64</v>
      </c>
      <c r="F2" s="29" t="s">
        <v>20</v>
      </c>
      <c r="G2" s="30" t="s">
        <v>10</v>
      </c>
      <c r="H2" s="31" t="s">
        <v>11</v>
      </c>
      <c r="I2" s="31" t="s">
        <v>34</v>
      </c>
      <c r="J2" s="31" t="s">
        <v>12</v>
      </c>
      <c r="K2" s="31" t="s">
        <v>35</v>
      </c>
      <c r="L2" s="31" t="s">
        <v>13</v>
      </c>
      <c r="M2" s="31" t="s">
        <v>36</v>
      </c>
      <c r="N2" s="31" t="s">
        <v>14</v>
      </c>
      <c r="O2" s="31" t="s">
        <v>37</v>
      </c>
      <c r="P2" s="31" t="s">
        <v>15</v>
      </c>
      <c r="Q2" s="31" t="s">
        <v>38</v>
      </c>
      <c r="R2" s="31" t="s">
        <v>16</v>
      </c>
      <c r="S2" s="31" t="s">
        <v>39</v>
      </c>
      <c r="T2" s="31" t="s">
        <v>60</v>
      </c>
      <c r="U2" s="31" t="s">
        <v>61</v>
      </c>
      <c r="V2" s="32" t="s">
        <v>65</v>
      </c>
      <c r="W2" s="94" t="s">
        <v>17</v>
      </c>
      <c r="X2" s="95"/>
      <c r="Y2" s="94" t="s">
        <v>18</v>
      </c>
      <c r="Z2" s="95"/>
      <c r="AA2" s="94" t="s">
        <v>19</v>
      </c>
      <c r="AB2" s="95"/>
    </row>
    <row r="3" spans="1:29" ht="12.75" x14ac:dyDescent="0.2">
      <c r="A3" s="60" t="s">
        <v>66</v>
      </c>
      <c r="B3" s="48">
        <v>8</v>
      </c>
      <c r="C3" s="48">
        <v>8</v>
      </c>
      <c r="D3" s="8">
        <f>C3/B3</f>
        <v>1</v>
      </c>
      <c r="E3" s="17">
        <v>96</v>
      </c>
      <c r="F3" s="55">
        <v>47</v>
      </c>
      <c r="G3" s="8">
        <f>F3/E3</f>
        <v>0.48958333333333331</v>
      </c>
      <c r="H3" s="19">
        <v>4.2340425531914896</v>
      </c>
      <c r="I3" s="19">
        <v>1.2016793675925739</v>
      </c>
      <c r="J3" s="19">
        <v>4.1914893617021276</v>
      </c>
      <c r="K3" s="19">
        <v>1.329241331056447</v>
      </c>
      <c r="L3" s="19">
        <v>4.2127659574468082</v>
      </c>
      <c r="M3" s="19">
        <v>0.99861143186896717</v>
      </c>
      <c r="N3" s="19">
        <v>4.4042553191489358</v>
      </c>
      <c r="O3" s="19">
        <v>1.0142372260897887</v>
      </c>
      <c r="P3" s="19">
        <v>4.6808510638297873</v>
      </c>
      <c r="Q3" s="19">
        <v>0.62922944521621549</v>
      </c>
      <c r="R3" s="19">
        <v>4.2826086956521738</v>
      </c>
      <c r="S3" s="19">
        <v>1.2048613286416154</v>
      </c>
      <c r="T3" s="19">
        <v>4.1702127659574471</v>
      </c>
      <c r="U3" s="19">
        <v>1.3403300848504547</v>
      </c>
      <c r="V3" s="19">
        <v>4.310889388132682</v>
      </c>
      <c r="W3" s="13">
        <v>0</v>
      </c>
      <c r="X3" s="15">
        <f t="shared" ref="X3:X20" si="0">W3/C3</f>
        <v>0</v>
      </c>
      <c r="Y3" s="13">
        <v>0</v>
      </c>
      <c r="Z3" s="8">
        <f t="shared" ref="Z3:Z20" si="1">Y3/C3</f>
        <v>0</v>
      </c>
      <c r="AA3" s="13">
        <v>8</v>
      </c>
      <c r="AB3" s="8">
        <f t="shared" ref="AB3:AB20" si="2">AA3/C3</f>
        <v>1</v>
      </c>
      <c r="AC3" s="13"/>
    </row>
    <row r="4" spans="1:29" ht="12.75" x14ac:dyDescent="0.2">
      <c r="A4" s="61" t="s">
        <v>67</v>
      </c>
      <c r="B4" s="48">
        <v>9</v>
      </c>
      <c r="C4" s="48">
        <v>9</v>
      </c>
      <c r="D4" s="8">
        <f t="shared" ref="D4:D6" si="3">C4/B4</f>
        <v>1</v>
      </c>
      <c r="E4" s="17">
        <v>162</v>
      </c>
      <c r="F4" s="55">
        <v>105</v>
      </c>
      <c r="G4" s="8">
        <f t="shared" ref="G4:G5" si="4">F4/E4</f>
        <v>0.64814814814814814</v>
      </c>
      <c r="H4" s="19">
        <v>4.4285714285714288</v>
      </c>
      <c r="I4" s="19">
        <v>0.75774390408357939</v>
      </c>
      <c r="J4" s="19">
        <v>4.3428571428571425</v>
      </c>
      <c r="K4" s="19">
        <v>0.76997217018353514</v>
      </c>
      <c r="L4" s="19">
        <v>4.5333333333333332</v>
      </c>
      <c r="M4" s="19">
        <v>0.62120643581456458</v>
      </c>
      <c r="N4" s="19">
        <v>4.5480769230769234</v>
      </c>
      <c r="O4" s="19">
        <v>0.69505615743373983</v>
      </c>
      <c r="P4" s="19">
        <v>4.6380952380952385</v>
      </c>
      <c r="Q4" s="19">
        <v>0.60643677969394971</v>
      </c>
      <c r="R4" s="19">
        <v>4.5047619047619047</v>
      </c>
      <c r="S4" s="19">
        <v>0.76112024628440256</v>
      </c>
      <c r="T4" s="19">
        <v>4.5523809523809522</v>
      </c>
      <c r="U4" s="19">
        <v>0.66478672665855243</v>
      </c>
      <c r="V4" s="19">
        <v>4.5068681318681323</v>
      </c>
      <c r="W4" s="13">
        <v>0</v>
      </c>
      <c r="X4" s="15">
        <f t="shared" si="0"/>
        <v>0</v>
      </c>
      <c r="Y4" s="13">
        <v>0</v>
      </c>
      <c r="Z4" s="8">
        <f t="shared" si="1"/>
        <v>0</v>
      </c>
      <c r="AA4" s="13">
        <v>9</v>
      </c>
      <c r="AB4" s="8">
        <f t="shared" si="2"/>
        <v>1</v>
      </c>
      <c r="AC4" s="13"/>
    </row>
    <row r="5" spans="1:29" ht="12.75" x14ac:dyDescent="0.2">
      <c r="A5" s="61" t="s">
        <v>68</v>
      </c>
      <c r="B5" s="48">
        <v>5</v>
      </c>
      <c r="C5" s="48">
        <v>5</v>
      </c>
      <c r="D5" s="8">
        <f t="shared" si="3"/>
        <v>1</v>
      </c>
      <c r="E5" s="17">
        <v>70</v>
      </c>
      <c r="F5" s="55">
        <v>48</v>
      </c>
      <c r="G5" s="8">
        <f t="shared" si="4"/>
        <v>0.68571428571428572</v>
      </c>
      <c r="H5" s="19">
        <v>4.770833333333333</v>
      </c>
      <c r="I5" s="19">
        <v>0.51528068506122437</v>
      </c>
      <c r="J5" s="19">
        <v>4.645833333333333</v>
      </c>
      <c r="K5" s="19">
        <v>0.52550212394385731</v>
      </c>
      <c r="L5" s="19">
        <v>4.770833333333333</v>
      </c>
      <c r="M5" s="19">
        <v>0.47218745526305866</v>
      </c>
      <c r="N5" s="19">
        <v>4.5744680851063828</v>
      </c>
      <c r="O5" s="19">
        <v>0.68349106578123997</v>
      </c>
      <c r="P5" s="19">
        <v>4.645833333333333</v>
      </c>
      <c r="Q5" s="19">
        <v>0.8870122773343363</v>
      </c>
      <c r="R5" s="19">
        <v>4.604166666666667</v>
      </c>
      <c r="S5" s="19">
        <v>0.67602037402676696</v>
      </c>
      <c r="T5" s="19">
        <v>4.7872340425531918</v>
      </c>
      <c r="U5" s="19">
        <v>0.46326676570548148</v>
      </c>
      <c r="V5" s="19">
        <v>4.6856003039513681</v>
      </c>
      <c r="W5" s="13">
        <v>0</v>
      </c>
      <c r="X5" s="15">
        <f t="shared" si="0"/>
        <v>0</v>
      </c>
      <c r="Y5" s="13">
        <v>0</v>
      </c>
      <c r="Z5" s="8">
        <f t="shared" si="1"/>
        <v>0</v>
      </c>
      <c r="AA5" s="13">
        <v>5</v>
      </c>
      <c r="AB5" s="8">
        <f t="shared" si="2"/>
        <v>1</v>
      </c>
      <c r="AC5" s="13"/>
    </row>
    <row r="6" spans="1:29" ht="12.75" x14ac:dyDescent="0.2">
      <c r="A6" s="60" t="s">
        <v>69</v>
      </c>
      <c r="B6" s="48">
        <v>5</v>
      </c>
      <c r="C6" s="48">
        <v>5</v>
      </c>
      <c r="D6" s="8">
        <f t="shared" si="3"/>
        <v>1</v>
      </c>
      <c r="E6" s="17">
        <v>50</v>
      </c>
      <c r="F6" s="17">
        <v>10</v>
      </c>
      <c r="G6" s="8">
        <f t="shared" ref="G6:G48" si="5">F6/E6</f>
        <v>0.2</v>
      </c>
      <c r="H6" s="19">
        <v>4.3</v>
      </c>
      <c r="I6" s="19">
        <v>1.2516655570345723</v>
      </c>
      <c r="J6" s="19">
        <v>3.9</v>
      </c>
      <c r="K6" s="19">
        <v>1.3703203194062981</v>
      </c>
      <c r="L6" s="19">
        <v>4.0999999999999996</v>
      </c>
      <c r="M6" s="19">
        <v>1.1972189997378651</v>
      </c>
      <c r="N6" s="19">
        <v>4.4000000000000004</v>
      </c>
      <c r="O6" s="19">
        <v>0.96609178307929622</v>
      </c>
      <c r="P6" s="19">
        <v>3.4</v>
      </c>
      <c r="Q6" s="19">
        <v>1.8973665961010278</v>
      </c>
      <c r="R6" s="19">
        <v>4.0999999999999996</v>
      </c>
      <c r="S6" s="19">
        <v>1.1005049346146121</v>
      </c>
      <c r="T6" s="19">
        <v>4.5</v>
      </c>
      <c r="U6" s="19">
        <v>1.0801234497346435</v>
      </c>
      <c r="V6" s="19">
        <v>4.0999999999999996</v>
      </c>
      <c r="W6" s="13">
        <v>0</v>
      </c>
      <c r="X6" s="15">
        <f t="shared" si="0"/>
        <v>0</v>
      </c>
      <c r="Y6" s="13">
        <v>0</v>
      </c>
      <c r="Z6" s="8">
        <f t="shared" si="1"/>
        <v>0</v>
      </c>
      <c r="AA6" s="13">
        <v>5</v>
      </c>
      <c r="AB6" s="8">
        <f t="shared" si="2"/>
        <v>1</v>
      </c>
      <c r="AC6" s="13"/>
    </row>
    <row r="7" spans="1:29" ht="12.75" x14ac:dyDescent="0.2">
      <c r="A7" s="60" t="s">
        <v>70</v>
      </c>
      <c r="B7" s="48">
        <v>10</v>
      </c>
      <c r="C7" s="48">
        <v>10</v>
      </c>
      <c r="D7" s="8">
        <f t="shared" ref="D7:D48" si="6">C7/B7</f>
        <v>1</v>
      </c>
      <c r="E7" s="17">
        <v>150</v>
      </c>
      <c r="F7" s="17">
        <v>94</v>
      </c>
      <c r="G7" s="8">
        <f t="shared" si="5"/>
        <v>0.62666666666666671</v>
      </c>
      <c r="H7" s="19">
        <v>4.213483146067416</v>
      </c>
      <c r="I7" s="19">
        <v>1.102393162339012</v>
      </c>
      <c r="J7" s="19">
        <v>4</v>
      </c>
      <c r="K7" s="19">
        <v>1.2085835334404365</v>
      </c>
      <c r="L7" s="19">
        <v>4.311827956989247</v>
      </c>
      <c r="M7" s="19">
        <v>1.0423478371243151</v>
      </c>
      <c r="N7" s="19">
        <v>3.7173913043478262</v>
      </c>
      <c r="O7" s="19">
        <v>1.3120413334125169</v>
      </c>
      <c r="P7" s="19">
        <v>4.1149425287356323</v>
      </c>
      <c r="Q7" s="19">
        <v>1.1755779118761998</v>
      </c>
      <c r="R7" s="19">
        <v>4.32258064516129</v>
      </c>
      <c r="S7" s="19">
        <v>1.0232226405968612</v>
      </c>
      <c r="T7" s="19">
        <v>4.32258064516129</v>
      </c>
      <c r="U7" s="19">
        <v>0.96865314744551378</v>
      </c>
      <c r="V7" s="19">
        <v>4.143258032351814</v>
      </c>
      <c r="W7" s="13">
        <v>0</v>
      </c>
      <c r="X7" s="15">
        <f t="shared" si="0"/>
        <v>0</v>
      </c>
      <c r="Y7" s="13">
        <v>1</v>
      </c>
      <c r="Z7" s="8">
        <f t="shared" si="1"/>
        <v>0.1</v>
      </c>
      <c r="AA7" s="13">
        <v>9</v>
      </c>
      <c r="AB7" s="8">
        <f t="shared" si="2"/>
        <v>0.9</v>
      </c>
      <c r="AC7" s="13"/>
    </row>
    <row r="8" spans="1:29" ht="12.75" x14ac:dyDescent="0.2">
      <c r="A8" s="60" t="s">
        <v>103</v>
      </c>
      <c r="B8" s="48">
        <v>15</v>
      </c>
      <c r="C8" s="48">
        <v>15</v>
      </c>
      <c r="D8" s="8">
        <f t="shared" si="6"/>
        <v>1</v>
      </c>
      <c r="E8" s="17">
        <v>182</v>
      </c>
      <c r="F8" s="53">
        <v>112</v>
      </c>
      <c r="G8" s="8">
        <f t="shared" si="5"/>
        <v>0.61538461538461542</v>
      </c>
      <c r="H8" s="19">
        <v>4.4196428571428568</v>
      </c>
      <c r="I8" s="19">
        <v>1.0957608147728972</v>
      </c>
      <c r="J8" s="19">
        <v>4.5625</v>
      </c>
      <c r="K8" s="19">
        <v>0.92785959251571215</v>
      </c>
      <c r="L8" s="19">
        <v>4.5803571428571432</v>
      </c>
      <c r="M8" s="19">
        <v>1.0012460062310189</v>
      </c>
      <c r="N8" s="19">
        <v>4.6216216216216219</v>
      </c>
      <c r="O8" s="19">
        <v>0.90507713437287607</v>
      </c>
      <c r="P8" s="19">
        <v>4.8272727272727272</v>
      </c>
      <c r="Q8" s="19">
        <v>0.60364475410429064</v>
      </c>
      <c r="R8" s="19">
        <v>4.4553571428571432</v>
      </c>
      <c r="S8" s="19">
        <v>1.1770201561045794</v>
      </c>
      <c r="T8" s="19">
        <v>4.5982142857142856</v>
      </c>
      <c r="U8" s="19">
        <v>1.0086099740702934</v>
      </c>
      <c r="V8" s="19">
        <v>4.5807093967808257</v>
      </c>
      <c r="W8" s="13">
        <v>0</v>
      </c>
      <c r="X8" s="15">
        <f t="shared" si="0"/>
        <v>0</v>
      </c>
      <c r="Y8" s="13">
        <v>0</v>
      </c>
      <c r="Z8" s="8">
        <f t="shared" si="1"/>
        <v>0</v>
      </c>
      <c r="AA8" s="13">
        <v>15</v>
      </c>
      <c r="AB8" s="8">
        <f t="shared" si="2"/>
        <v>1</v>
      </c>
      <c r="AC8" s="13"/>
    </row>
    <row r="9" spans="1:29" ht="12.75" x14ac:dyDescent="0.2">
      <c r="A9" s="60" t="s">
        <v>71</v>
      </c>
      <c r="B9" s="48">
        <v>8</v>
      </c>
      <c r="C9" s="13">
        <v>1</v>
      </c>
      <c r="D9" s="8">
        <f t="shared" si="6"/>
        <v>0.125</v>
      </c>
      <c r="E9" s="17">
        <v>98</v>
      </c>
      <c r="F9" s="17">
        <v>8</v>
      </c>
      <c r="G9" s="8">
        <f t="shared" si="5"/>
        <v>8.1632653061224483E-2</v>
      </c>
      <c r="H9" s="19">
        <v>3.625</v>
      </c>
      <c r="I9" s="19">
        <v>1.407885953173359</v>
      </c>
      <c r="J9" s="19">
        <v>3.8571428571428572</v>
      </c>
      <c r="K9" s="19">
        <v>1.6761634196950517</v>
      </c>
      <c r="L9" s="19">
        <v>4.25</v>
      </c>
      <c r="M9" s="19">
        <v>0.70710678118654757</v>
      </c>
      <c r="N9" s="19">
        <v>3.125</v>
      </c>
      <c r="O9" s="19">
        <v>1.2464234547582249</v>
      </c>
      <c r="P9" s="19">
        <v>4.375</v>
      </c>
      <c r="Q9" s="19">
        <v>0.91612538131290433</v>
      </c>
      <c r="R9" s="19">
        <v>4</v>
      </c>
      <c r="S9" s="19">
        <v>1.0690449676496976</v>
      </c>
      <c r="T9" s="19">
        <v>3.875</v>
      </c>
      <c r="U9" s="19">
        <v>1.1259916264596033</v>
      </c>
      <c r="V9" s="19">
        <v>3.8724489795918369</v>
      </c>
      <c r="W9" s="13">
        <v>0</v>
      </c>
      <c r="X9" s="15">
        <f t="shared" si="0"/>
        <v>0</v>
      </c>
      <c r="Y9" s="13">
        <v>0</v>
      </c>
      <c r="Z9" s="8">
        <f t="shared" si="1"/>
        <v>0</v>
      </c>
      <c r="AA9" s="13">
        <v>1</v>
      </c>
      <c r="AB9" s="8">
        <f t="shared" si="2"/>
        <v>1</v>
      </c>
      <c r="AC9" s="13"/>
    </row>
    <row r="10" spans="1:29" ht="12.75" x14ac:dyDescent="0.2">
      <c r="A10" s="60" t="s">
        <v>72</v>
      </c>
      <c r="B10" s="48">
        <v>8</v>
      </c>
      <c r="C10" s="48">
        <v>3</v>
      </c>
      <c r="D10" s="8">
        <f t="shared" si="6"/>
        <v>0.375</v>
      </c>
      <c r="E10" s="17">
        <v>183</v>
      </c>
      <c r="F10" s="53">
        <v>27</v>
      </c>
      <c r="G10" s="8">
        <f t="shared" si="5"/>
        <v>0.14754098360655737</v>
      </c>
      <c r="H10" s="19">
        <v>3.6666666666666665</v>
      </c>
      <c r="I10" s="19">
        <v>1.2709778186044851</v>
      </c>
      <c r="J10" s="19">
        <v>4.2222222222222223</v>
      </c>
      <c r="K10" s="19">
        <v>1.0860419786947373</v>
      </c>
      <c r="L10" s="19">
        <v>4.1851851851851851</v>
      </c>
      <c r="M10" s="19">
        <v>0.92141350598026783</v>
      </c>
      <c r="N10" s="19">
        <v>3.8518518518518516</v>
      </c>
      <c r="O10" s="19">
        <v>1.7694784912663195</v>
      </c>
      <c r="P10" s="19">
        <v>4.0740740740740744</v>
      </c>
      <c r="Q10" s="19">
        <v>1.1410496492240387</v>
      </c>
      <c r="R10" s="19">
        <v>3.925925925925926</v>
      </c>
      <c r="S10" s="19">
        <v>1.4121975762272057</v>
      </c>
      <c r="T10" s="19">
        <v>3.6666666666666665</v>
      </c>
      <c r="U10" s="19">
        <v>1.5689290811054724</v>
      </c>
      <c r="V10" s="19">
        <v>3.9417989417989423</v>
      </c>
      <c r="W10" s="13">
        <v>0</v>
      </c>
      <c r="X10" s="15">
        <f t="shared" si="0"/>
        <v>0</v>
      </c>
      <c r="Y10" s="13">
        <v>1</v>
      </c>
      <c r="Z10" s="8">
        <f t="shared" si="1"/>
        <v>0.33333333333333331</v>
      </c>
      <c r="AA10" s="13">
        <v>2</v>
      </c>
      <c r="AB10" s="8">
        <f t="shared" si="2"/>
        <v>0.66666666666666663</v>
      </c>
      <c r="AC10" s="13"/>
    </row>
    <row r="11" spans="1:29" ht="12.75" x14ac:dyDescent="0.2">
      <c r="A11" s="60" t="s">
        <v>73</v>
      </c>
      <c r="B11" s="48">
        <v>6</v>
      </c>
      <c r="C11" s="48">
        <v>6</v>
      </c>
      <c r="D11" s="8">
        <f t="shared" si="6"/>
        <v>1</v>
      </c>
      <c r="E11" s="17">
        <v>12</v>
      </c>
      <c r="F11" s="53">
        <v>15</v>
      </c>
      <c r="G11" s="8">
        <f t="shared" si="5"/>
        <v>1.25</v>
      </c>
      <c r="H11" s="19">
        <v>4.666666666666667</v>
      </c>
      <c r="I11" s="19">
        <v>0.48795003647426521</v>
      </c>
      <c r="J11" s="19">
        <v>4.8</v>
      </c>
      <c r="K11" s="19">
        <v>0.41403933560541056</v>
      </c>
      <c r="L11" s="19">
        <v>4.666666666666667</v>
      </c>
      <c r="M11" s="19">
        <v>0.61721339984836654</v>
      </c>
      <c r="N11" s="19">
        <v>4.9333333333333336</v>
      </c>
      <c r="O11" s="19">
        <v>0.25819888974716165</v>
      </c>
      <c r="P11" s="19">
        <v>5</v>
      </c>
      <c r="Q11" s="19">
        <v>0</v>
      </c>
      <c r="R11" s="19">
        <v>5</v>
      </c>
      <c r="S11" s="19">
        <v>0</v>
      </c>
      <c r="T11" s="19">
        <v>4.8</v>
      </c>
      <c r="U11" s="19">
        <v>0.41403933560541056</v>
      </c>
      <c r="V11" s="19">
        <v>4.8380952380952378</v>
      </c>
      <c r="W11" s="13">
        <v>0</v>
      </c>
      <c r="X11" s="15">
        <f t="shared" si="0"/>
        <v>0</v>
      </c>
      <c r="Y11" s="13">
        <v>0</v>
      </c>
      <c r="Z11" s="8">
        <f t="shared" si="1"/>
        <v>0</v>
      </c>
      <c r="AA11" s="13">
        <v>6</v>
      </c>
      <c r="AB11" s="8">
        <f t="shared" si="2"/>
        <v>1</v>
      </c>
      <c r="AC11" s="13"/>
    </row>
    <row r="12" spans="1:29" ht="12.75" x14ac:dyDescent="0.2">
      <c r="A12" s="60" t="s">
        <v>74</v>
      </c>
      <c r="B12" s="13">
        <v>24</v>
      </c>
      <c r="C12" s="13">
        <v>24</v>
      </c>
      <c r="D12" s="8">
        <f t="shared" si="6"/>
        <v>1</v>
      </c>
      <c r="E12" s="52">
        <v>227</v>
      </c>
      <c r="F12" s="52">
        <v>133</v>
      </c>
      <c r="G12" s="8">
        <f t="shared" si="5"/>
        <v>0.58590308370044053</v>
      </c>
      <c r="H12" s="19">
        <v>4.2932330827067666</v>
      </c>
      <c r="I12" s="19">
        <v>0.96751755827163655</v>
      </c>
      <c r="J12" s="19">
        <v>4.1969696969696972</v>
      </c>
      <c r="K12" s="19">
        <v>1.2007592632309871</v>
      </c>
      <c r="L12" s="19">
        <v>4.3893129770992365</v>
      </c>
      <c r="M12" s="19">
        <v>1.0711066820670851</v>
      </c>
      <c r="N12" s="19">
        <v>4.2803030303030303</v>
      </c>
      <c r="O12" s="19">
        <v>1.3094745402617805</v>
      </c>
      <c r="P12" s="19">
        <v>4.6165413533834583</v>
      </c>
      <c r="Q12" s="19">
        <v>0.91055930623484438</v>
      </c>
      <c r="R12" s="19">
        <v>4.3692307692307688</v>
      </c>
      <c r="S12" s="19">
        <v>1.0502008780786816</v>
      </c>
      <c r="T12" s="19">
        <v>4.1742424242424239</v>
      </c>
      <c r="U12" s="19">
        <v>1.2200376174979635</v>
      </c>
      <c r="V12" s="19">
        <v>4.3314047619907683</v>
      </c>
      <c r="W12" s="13">
        <v>0</v>
      </c>
      <c r="X12" s="15">
        <f t="shared" si="0"/>
        <v>0</v>
      </c>
      <c r="Y12" s="13">
        <v>0</v>
      </c>
      <c r="Z12" s="8">
        <f t="shared" si="1"/>
        <v>0</v>
      </c>
      <c r="AA12" s="13">
        <v>24</v>
      </c>
      <c r="AB12" s="8">
        <f t="shared" si="2"/>
        <v>1</v>
      </c>
      <c r="AC12" s="13"/>
    </row>
    <row r="13" spans="1:29" ht="12.75" x14ac:dyDescent="0.2">
      <c r="A13" s="60" t="s">
        <v>75</v>
      </c>
      <c r="B13" s="48">
        <v>24</v>
      </c>
      <c r="C13" s="48">
        <v>23</v>
      </c>
      <c r="D13" s="8">
        <f t="shared" si="6"/>
        <v>0.95833333333333337</v>
      </c>
      <c r="E13" s="17">
        <v>502</v>
      </c>
      <c r="F13" s="17">
        <v>141</v>
      </c>
      <c r="G13" s="8">
        <f t="shared" si="5"/>
        <v>0.28087649402390436</v>
      </c>
      <c r="H13" s="19">
        <v>3.7234042553191489</v>
      </c>
      <c r="I13" s="19">
        <v>1.3422070469338574</v>
      </c>
      <c r="J13" s="19">
        <v>3.8642857142857143</v>
      </c>
      <c r="K13" s="19">
        <v>1.2362086055117119</v>
      </c>
      <c r="L13" s="19">
        <v>3.9197080291970803</v>
      </c>
      <c r="M13" s="19">
        <v>1.3723015990780294</v>
      </c>
      <c r="N13" s="19">
        <v>4.0285714285714285</v>
      </c>
      <c r="O13" s="19">
        <v>1.291604641064009</v>
      </c>
      <c r="P13" s="19">
        <v>4.1094890510948909</v>
      </c>
      <c r="Q13" s="19">
        <v>1.2466356614126317</v>
      </c>
      <c r="R13" s="19">
        <v>3.8561151079136691</v>
      </c>
      <c r="S13" s="19">
        <v>1.4323445413743434</v>
      </c>
      <c r="T13" s="19">
        <v>3.7642857142857142</v>
      </c>
      <c r="U13" s="19">
        <v>1.5059150247158548</v>
      </c>
      <c r="V13" s="19">
        <v>3.8951227572382359</v>
      </c>
      <c r="W13" s="13">
        <v>0</v>
      </c>
      <c r="X13" s="15">
        <f t="shared" si="0"/>
        <v>0</v>
      </c>
      <c r="Y13" s="13">
        <v>8</v>
      </c>
      <c r="Z13" s="8">
        <f t="shared" si="1"/>
        <v>0.34782608695652173</v>
      </c>
      <c r="AA13" s="13">
        <v>15</v>
      </c>
      <c r="AB13" s="8">
        <f t="shared" si="2"/>
        <v>0.65217391304347827</v>
      </c>
      <c r="AC13" s="13"/>
    </row>
    <row r="14" spans="1:29" ht="12.75" x14ac:dyDescent="0.2">
      <c r="A14" s="60" t="s">
        <v>76</v>
      </c>
      <c r="B14" s="48">
        <v>20</v>
      </c>
      <c r="C14" s="48">
        <v>15</v>
      </c>
      <c r="D14" s="8">
        <f t="shared" si="6"/>
        <v>0.75</v>
      </c>
      <c r="E14" s="17">
        <v>268</v>
      </c>
      <c r="F14" s="17">
        <v>138</v>
      </c>
      <c r="G14" s="8">
        <f t="shared" si="5"/>
        <v>0.5149253731343284</v>
      </c>
      <c r="H14" s="19">
        <v>4.5</v>
      </c>
      <c r="I14" s="19">
        <v>1.1221069858044912</v>
      </c>
      <c r="J14" s="19">
        <v>4.4525547445255471</v>
      </c>
      <c r="K14" s="19">
        <v>1.1438505849034393</v>
      </c>
      <c r="L14" s="19">
        <v>4.5507246376811592</v>
      </c>
      <c r="M14" s="19">
        <v>1.0257449759754711</v>
      </c>
      <c r="N14" s="19">
        <v>4.6015625</v>
      </c>
      <c r="O14" s="19">
        <v>1.0297912314226416</v>
      </c>
      <c r="P14" s="19">
        <v>4.65625</v>
      </c>
      <c r="Q14" s="19">
        <v>1.0305376625896541</v>
      </c>
      <c r="R14" s="19">
        <v>4.5912408759124084</v>
      </c>
      <c r="S14" s="19">
        <v>1.0186116887384129</v>
      </c>
      <c r="T14" s="19">
        <v>4.6014492753623184</v>
      </c>
      <c r="U14" s="19">
        <v>1.0775740194906438</v>
      </c>
      <c r="V14" s="19">
        <v>4.564826004783062</v>
      </c>
      <c r="W14" s="13">
        <v>0</v>
      </c>
      <c r="X14" s="15">
        <f t="shared" si="0"/>
        <v>0</v>
      </c>
      <c r="Y14" s="13">
        <v>0</v>
      </c>
      <c r="Z14" s="8">
        <f t="shared" si="1"/>
        <v>0</v>
      </c>
      <c r="AA14" s="13">
        <v>15</v>
      </c>
      <c r="AB14" s="8">
        <f t="shared" si="2"/>
        <v>1</v>
      </c>
      <c r="AC14" s="13"/>
    </row>
    <row r="15" spans="1:29" ht="12.75" x14ac:dyDescent="0.2">
      <c r="A15" s="60" t="s">
        <v>77</v>
      </c>
      <c r="B15" s="48">
        <v>10</v>
      </c>
      <c r="C15" s="48">
        <v>10</v>
      </c>
      <c r="D15" s="8">
        <f t="shared" si="6"/>
        <v>1</v>
      </c>
      <c r="E15" s="21">
        <v>104</v>
      </c>
      <c r="F15" s="55">
        <v>48</v>
      </c>
      <c r="G15" s="8">
        <f t="shared" si="5"/>
        <v>0.46153846153846156</v>
      </c>
      <c r="H15" s="19">
        <v>3.8125</v>
      </c>
      <c r="I15" s="19">
        <v>1.5110409262660836</v>
      </c>
      <c r="J15" s="19">
        <v>3.8125</v>
      </c>
      <c r="K15" s="19">
        <v>1.5110409262660836</v>
      </c>
      <c r="L15" s="19">
        <v>3.8541666666666665</v>
      </c>
      <c r="M15" s="19">
        <v>1.5435463909429179</v>
      </c>
      <c r="N15" s="19">
        <v>4.1956521739130439</v>
      </c>
      <c r="O15" s="19">
        <v>1.3600582539385144</v>
      </c>
      <c r="P15" s="19">
        <v>4.5476190476190474</v>
      </c>
      <c r="Q15" s="19">
        <v>0.70546234458569057</v>
      </c>
      <c r="R15" s="19">
        <v>3.7234042553191489</v>
      </c>
      <c r="S15" s="19">
        <v>1.6642288677730968</v>
      </c>
      <c r="T15" s="19">
        <v>3.875</v>
      </c>
      <c r="U15" s="19">
        <v>1.5106008386125771</v>
      </c>
      <c r="V15" s="19">
        <v>3.9744060205025584</v>
      </c>
      <c r="W15" s="13">
        <v>0</v>
      </c>
      <c r="X15" s="15">
        <f t="shared" si="0"/>
        <v>0</v>
      </c>
      <c r="Y15" s="13">
        <v>2</v>
      </c>
      <c r="Z15" s="8">
        <f t="shared" si="1"/>
        <v>0.2</v>
      </c>
      <c r="AA15" s="13">
        <v>8</v>
      </c>
      <c r="AB15" s="8">
        <f t="shared" si="2"/>
        <v>0.8</v>
      </c>
      <c r="AC15" s="13"/>
    </row>
    <row r="16" spans="1:29" ht="12.75" x14ac:dyDescent="0.2">
      <c r="A16" s="60" t="s">
        <v>78</v>
      </c>
      <c r="B16" s="48">
        <v>20</v>
      </c>
      <c r="C16" s="48">
        <v>20</v>
      </c>
      <c r="D16" s="8">
        <f t="shared" si="6"/>
        <v>1</v>
      </c>
      <c r="E16" s="17">
        <v>288</v>
      </c>
      <c r="F16" s="53">
        <v>237</v>
      </c>
      <c r="G16" s="8">
        <f t="shared" si="5"/>
        <v>0.82291666666666663</v>
      </c>
      <c r="H16" s="19">
        <v>4.0886075949367084</v>
      </c>
      <c r="I16" s="19">
        <v>1.0639294780899968</v>
      </c>
      <c r="J16" s="19">
        <v>3.9406779661016951</v>
      </c>
      <c r="K16" s="19">
        <v>1.0742033000765827</v>
      </c>
      <c r="L16" s="19">
        <v>4.2161016949152543</v>
      </c>
      <c r="M16" s="19">
        <v>0.92248234385299632</v>
      </c>
      <c r="N16" s="19">
        <v>4.3050847457627119</v>
      </c>
      <c r="O16" s="19">
        <v>0.99366910521558272</v>
      </c>
      <c r="P16" s="19">
        <v>4.3670886075949369</v>
      </c>
      <c r="Q16" s="19">
        <v>0.94569338551327564</v>
      </c>
      <c r="R16" s="19">
        <v>4.1729957805907176</v>
      </c>
      <c r="S16" s="19">
        <v>1.0372453189467936</v>
      </c>
      <c r="T16" s="19">
        <v>4.2995780590717301</v>
      </c>
      <c r="U16" s="19">
        <v>0.95164878733270652</v>
      </c>
      <c r="V16" s="19">
        <v>4.1985906355676788</v>
      </c>
      <c r="W16" s="13">
        <v>0</v>
      </c>
      <c r="X16" s="15">
        <f t="shared" si="0"/>
        <v>0</v>
      </c>
      <c r="Y16" s="13">
        <v>1</v>
      </c>
      <c r="Z16" s="8">
        <f t="shared" si="1"/>
        <v>0.05</v>
      </c>
      <c r="AA16" s="13">
        <v>19</v>
      </c>
      <c r="AB16" s="8">
        <f t="shared" si="2"/>
        <v>0.95</v>
      </c>
      <c r="AC16" s="13"/>
    </row>
    <row r="17" spans="1:29" ht="12.75" x14ac:dyDescent="0.2">
      <c r="A17" s="60" t="s">
        <v>79</v>
      </c>
      <c r="B17" s="48">
        <v>17</v>
      </c>
      <c r="C17" s="48">
        <v>7</v>
      </c>
      <c r="D17" s="8">
        <f t="shared" si="6"/>
        <v>0.41176470588235292</v>
      </c>
      <c r="E17" s="17">
        <v>170</v>
      </c>
      <c r="F17" s="53">
        <v>38</v>
      </c>
      <c r="G17" s="8">
        <f t="shared" si="5"/>
        <v>0.22352941176470589</v>
      </c>
      <c r="H17" s="19">
        <v>4.8421052631578947</v>
      </c>
      <c r="I17" s="19">
        <v>0.43659095764327921</v>
      </c>
      <c r="J17" s="19">
        <v>4.5</v>
      </c>
      <c r="K17" s="19">
        <v>1.0332316137089339</v>
      </c>
      <c r="L17" s="19">
        <v>4.6578947368421053</v>
      </c>
      <c r="M17" s="19">
        <v>0.90870611279500635</v>
      </c>
      <c r="N17" s="19">
        <v>4.7105263157894735</v>
      </c>
      <c r="O17" s="19">
        <v>0.80229046222378064</v>
      </c>
      <c r="P17" s="19">
        <v>4.8918918918918921</v>
      </c>
      <c r="Q17" s="19">
        <v>0.39326156010301311</v>
      </c>
      <c r="R17" s="19">
        <v>4.6052631578947372</v>
      </c>
      <c r="S17" s="19">
        <v>1.1037888968803067</v>
      </c>
      <c r="T17" s="19">
        <v>4.7894736842105265</v>
      </c>
      <c r="U17" s="19">
        <v>0.8748094691970757</v>
      </c>
      <c r="V17" s="19">
        <v>4.7138792928266611</v>
      </c>
      <c r="W17" s="13">
        <v>0</v>
      </c>
      <c r="X17" s="15">
        <f t="shared" si="0"/>
        <v>0</v>
      </c>
      <c r="Y17" s="13">
        <v>0</v>
      </c>
      <c r="Z17" s="8">
        <f t="shared" si="1"/>
        <v>0</v>
      </c>
      <c r="AA17" s="13">
        <v>7</v>
      </c>
      <c r="AB17" s="8">
        <f t="shared" si="2"/>
        <v>1</v>
      </c>
      <c r="AC17" s="13"/>
    </row>
    <row r="18" spans="1:29" ht="12.75" x14ac:dyDescent="0.2">
      <c r="A18" s="60" t="s">
        <v>80</v>
      </c>
      <c r="B18" s="48">
        <v>6</v>
      </c>
      <c r="C18" s="48">
        <v>3</v>
      </c>
      <c r="D18" s="8">
        <f t="shared" si="6"/>
        <v>0.5</v>
      </c>
      <c r="E18" s="17">
        <v>45</v>
      </c>
      <c r="F18" s="53">
        <v>9</v>
      </c>
      <c r="G18" s="8">
        <f t="shared" si="5"/>
        <v>0.2</v>
      </c>
      <c r="H18" s="19">
        <v>4.1111111111111107</v>
      </c>
      <c r="I18" s="19">
        <v>1.0540925533894596</v>
      </c>
      <c r="J18" s="19">
        <v>4.1111111111111107</v>
      </c>
      <c r="K18" s="19">
        <v>1.0540925533894596</v>
      </c>
      <c r="L18" s="19">
        <v>4.5555555555555554</v>
      </c>
      <c r="M18" s="19">
        <v>0.52704627669473059</v>
      </c>
      <c r="N18" s="19">
        <v>4.333333333333333</v>
      </c>
      <c r="O18" s="19">
        <v>0.8660254037844386</v>
      </c>
      <c r="P18" s="19">
        <v>4.666666666666667</v>
      </c>
      <c r="Q18" s="19">
        <v>0.5</v>
      </c>
      <c r="R18" s="19">
        <v>4.1111111111111107</v>
      </c>
      <c r="S18" s="19">
        <v>0.78173595997057133</v>
      </c>
      <c r="T18" s="19">
        <v>4</v>
      </c>
      <c r="U18" s="19">
        <v>1</v>
      </c>
      <c r="V18" s="19">
        <v>4.2698412698412698</v>
      </c>
      <c r="W18" s="13">
        <v>0</v>
      </c>
      <c r="X18" s="15">
        <f t="shared" si="0"/>
        <v>0</v>
      </c>
      <c r="Y18" s="13">
        <v>0</v>
      </c>
      <c r="Z18" s="8">
        <f t="shared" si="1"/>
        <v>0</v>
      </c>
      <c r="AA18" s="13">
        <v>3</v>
      </c>
      <c r="AB18" s="8">
        <f t="shared" si="2"/>
        <v>1</v>
      </c>
      <c r="AC18" s="13"/>
    </row>
    <row r="19" spans="1:29" ht="12.75" x14ac:dyDescent="0.2">
      <c r="A19" s="60" t="s">
        <v>81</v>
      </c>
      <c r="B19" s="48">
        <v>11</v>
      </c>
      <c r="C19" s="13">
        <v>7</v>
      </c>
      <c r="D19" s="8">
        <f t="shared" si="6"/>
        <v>0.63636363636363635</v>
      </c>
      <c r="E19" s="17">
        <v>319</v>
      </c>
      <c r="F19" s="17">
        <v>91</v>
      </c>
      <c r="G19" s="8">
        <f t="shared" si="5"/>
        <v>0.28526645768025077</v>
      </c>
      <c r="H19" s="19">
        <v>4.2087912087912089</v>
      </c>
      <c r="I19" s="19">
        <v>1.1596597538979889</v>
      </c>
      <c r="J19" s="19">
        <v>3.9670329670329672</v>
      </c>
      <c r="K19" s="19">
        <v>1.3780062042317152</v>
      </c>
      <c r="L19" s="19">
        <v>4.5308641975308639</v>
      </c>
      <c r="M19" s="19">
        <v>1.0733873922434338</v>
      </c>
      <c r="N19" s="19">
        <v>4.4000000000000004</v>
      </c>
      <c r="O19" s="19">
        <v>1.0145015934664994</v>
      </c>
      <c r="P19" s="19">
        <v>4.7032967032967035</v>
      </c>
      <c r="Q19" s="19">
        <v>0.79574570888647111</v>
      </c>
      <c r="R19" s="19">
        <v>4.5333333333333332</v>
      </c>
      <c r="S19" s="19">
        <v>0.91430577827102033</v>
      </c>
      <c r="T19" s="19">
        <v>4.1758241758241761</v>
      </c>
      <c r="U19" s="19">
        <v>1.2788311207540406</v>
      </c>
      <c r="V19" s="19">
        <v>4.359877512258465</v>
      </c>
      <c r="W19" s="13">
        <v>0</v>
      </c>
      <c r="X19" s="15">
        <f t="shared" si="0"/>
        <v>0</v>
      </c>
      <c r="Y19" s="13">
        <v>0</v>
      </c>
      <c r="Z19" s="8">
        <f t="shared" si="1"/>
        <v>0</v>
      </c>
      <c r="AA19" s="13">
        <v>7</v>
      </c>
      <c r="AB19" s="8">
        <f t="shared" si="2"/>
        <v>1</v>
      </c>
      <c r="AC19" s="13"/>
    </row>
    <row r="20" spans="1:29" ht="12.75" x14ac:dyDescent="0.2">
      <c r="A20" s="60" t="s">
        <v>82</v>
      </c>
      <c r="B20" s="48">
        <v>34</v>
      </c>
      <c r="C20" s="13">
        <v>31</v>
      </c>
      <c r="D20" s="8">
        <f t="shared" si="6"/>
        <v>0.91176470588235292</v>
      </c>
      <c r="E20" s="17">
        <v>1326</v>
      </c>
      <c r="F20" s="21">
        <v>510</v>
      </c>
      <c r="G20" s="8">
        <f t="shared" si="5"/>
        <v>0.38461538461538464</v>
      </c>
      <c r="H20" s="19">
        <v>3.6407185628742513</v>
      </c>
      <c r="I20" s="19">
        <v>1.3231245907452291</v>
      </c>
      <c r="J20" s="19">
        <v>3.338709677419355</v>
      </c>
      <c r="K20" s="19">
        <v>1.4516425904788055</v>
      </c>
      <c r="L20" s="19">
        <v>3.7102615694164989</v>
      </c>
      <c r="M20" s="19">
        <v>1.3215625419976313</v>
      </c>
      <c r="N20" s="19">
        <v>3.7858585858585858</v>
      </c>
      <c r="O20" s="19">
        <v>1.4532533724636403</v>
      </c>
      <c r="P20" s="19">
        <v>3.5848670756646217</v>
      </c>
      <c r="Q20" s="19">
        <v>1.5841996585388429</v>
      </c>
      <c r="R20" s="19">
        <v>3.563380281690141</v>
      </c>
      <c r="S20" s="19">
        <v>1.4812358078309904</v>
      </c>
      <c r="T20" s="19">
        <v>3.6378269617706236</v>
      </c>
      <c r="U20" s="19">
        <v>1.3816254256388008</v>
      </c>
      <c r="V20" s="19">
        <v>3.6088032449562966</v>
      </c>
      <c r="W20" s="13">
        <v>0</v>
      </c>
      <c r="X20" s="15">
        <f t="shared" si="0"/>
        <v>0</v>
      </c>
      <c r="Y20" s="13">
        <v>12</v>
      </c>
      <c r="Z20" s="8">
        <f t="shared" si="1"/>
        <v>0.38709677419354838</v>
      </c>
      <c r="AA20" s="13">
        <v>19</v>
      </c>
      <c r="AB20" s="8">
        <f t="shared" si="2"/>
        <v>0.61290322580645162</v>
      </c>
      <c r="AC20" s="13"/>
    </row>
    <row r="21" spans="1:29" ht="12.75" x14ac:dyDescent="0.2">
      <c r="A21" s="60" t="s">
        <v>105</v>
      </c>
      <c r="B21" s="48">
        <v>2</v>
      </c>
      <c r="C21" s="13">
        <v>0</v>
      </c>
      <c r="D21" s="8">
        <f t="shared" si="6"/>
        <v>0</v>
      </c>
      <c r="E21" s="17">
        <v>4</v>
      </c>
      <c r="F21" s="21">
        <v>0</v>
      </c>
      <c r="G21" s="8">
        <f t="shared" si="5"/>
        <v>0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X21" s="15"/>
      <c r="Y21" s="13"/>
      <c r="Z21" s="8"/>
      <c r="AA21" s="13"/>
      <c r="AB21" s="8"/>
      <c r="AC21" s="13"/>
    </row>
    <row r="22" spans="1:29" ht="12.75" x14ac:dyDescent="0.2">
      <c r="A22" s="60" t="s">
        <v>83</v>
      </c>
      <c r="B22" s="13">
        <v>5</v>
      </c>
      <c r="C22" s="13">
        <v>0</v>
      </c>
      <c r="D22" s="8">
        <f t="shared" si="6"/>
        <v>0</v>
      </c>
      <c r="E22" s="52">
        <v>58</v>
      </c>
      <c r="F22" s="13">
        <v>2</v>
      </c>
      <c r="G22" s="8">
        <f t="shared" si="5"/>
        <v>3.4482758620689655E-2</v>
      </c>
      <c r="H22" s="19">
        <v>4</v>
      </c>
      <c r="I22" s="19">
        <v>0</v>
      </c>
      <c r="J22" s="19">
        <v>2.5</v>
      </c>
      <c r="K22" s="19">
        <v>2.1213203435596424</v>
      </c>
      <c r="L22" s="19">
        <v>3.5</v>
      </c>
      <c r="M22" s="19">
        <v>0.70710678118654757</v>
      </c>
      <c r="N22" s="19">
        <v>5</v>
      </c>
      <c r="O22" s="19">
        <v>0</v>
      </c>
      <c r="P22" s="19">
        <v>4.5</v>
      </c>
      <c r="Q22" s="19">
        <v>0.70710678118654757</v>
      </c>
      <c r="R22" s="19">
        <v>3.5</v>
      </c>
      <c r="S22" s="19">
        <v>0.70710678118654757</v>
      </c>
      <c r="T22" s="19">
        <v>4</v>
      </c>
      <c r="U22" s="19">
        <v>0</v>
      </c>
      <c r="V22" s="19">
        <v>3.8571428571428572</v>
      </c>
      <c r="X22" s="15"/>
      <c r="Y22" s="13"/>
      <c r="Z22" s="8"/>
      <c r="AA22" s="13"/>
      <c r="AB22" s="8"/>
      <c r="AC22" s="13"/>
    </row>
    <row r="23" spans="1:29" ht="12.75" x14ac:dyDescent="0.2">
      <c r="A23" s="60" t="s">
        <v>84</v>
      </c>
      <c r="B23" s="48">
        <v>44</v>
      </c>
      <c r="C23" s="48">
        <v>41</v>
      </c>
      <c r="D23" s="8">
        <f t="shared" si="6"/>
        <v>0.93181818181818177</v>
      </c>
      <c r="E23" s="17">
        <v>655</v>
      </c>
      <c r="F23" s="21">
        <v>230</v>
      </c>
      <c r="G23" s="8">
        <f t="shared" si="5"/>
        <v>0.35114503816793891</v>
      </c>
      <c r="H23" s="19">
        <v>3.5956521739130434</v>
      </c>
      <c r="I23" s="19">
        <v>1.5906325842967928</v>
      </c>
      <c r="J23" s="19">
        <v>3.4672489082969431</v>
      </c>
      <c r="K23" s="19">
        <v>1.6018141672395763</v>
      </c>
      <c r="L23" s="19">
        <v>3.6106194690265485</v>
      </c>
      <c r="M23" s="19">
        <v>1.5459402220358203</v>
      </c>
      <c r="N23" s="19">
        <v>3.8018018018018016</v>
      </c>
      <c r="O23" s="19">
        <v>1.4909671908394346</v>
      </c>
      <c r="P23" s="19">
        <v>4.1741071428571432</v>
      </c>
      <c r="Q23" s="19">
        <v>1.3857212614656309</v>
      </c>
      <c r="R23" s="19">
        <v>3.6919642857142856</v>
      </c>
      <c r="S23" s="19">
        <v>1.4909977032796322</v>
      </c>
      <c r="T23" s="19">
        <v>3.5309734513274336</v>
      </c>
      <c r="U23" s="19">
        <v>1.5836430375571215</v>
      </c>
      <c r="V23" s="19">
        <v>3.6960524618481712</v>
      </c>
      <c r="W23" s="13">
        <v>4</v>
      </c>
      <c r="X23" s="15">
        <f t="shared" ref="X23:X30" si="7">W23/C23</f>
        <v>9.7560975609756101E-2</v>
      </c>
      <c r="Y23" s="13">
        <v>10</v>
      </c>
      <c r="Z23" s="8">
        <f t="shared" ref="Z23:Z30" si="8">Y23/C23</f>
        <v>0.24390243902439024</v>
      </c>
      <c r="AA23" s="13">
        <v>27</v>
      </c>
      <c r="AB23" s="8">
        <f t="shared" ref="AB23:AB30" si="9">AA23/C23</f>
        <v>0.65853658536585369</v>
      </c>
      <c r="AC23" s="13"/>
    </row>
    <row r="24" spans="1:29" ht="12.75" x14ac:dyDescent="0.2">
      <c r="A24" s="60" t="s">
        <v>85</v>
      </c>
      <c r="B24" s="48">
        <v>26</v>
      </c>
      <c r="C24" s="13">
        <v>13</v>
      </c>
      <c r="D24" s="8">
        <f t="shared" si="6"/>
        <v>0.5</v>
      </c>
      <c r="E24" s="17">
        <v>106</v>
      </c>
      <c r="F24" s="21">
        <v>42</v>
      </c>
      <c r="G24" s="8">
        <f t="shared" si="5"/>
        <v>0.39622641509433965</v>
      </c>
      <c r="H24" s="19">
        <v>4.5476190476190474</v>
      </c>
      <c r="I24" s="19">
        <v>0.99271445928681834</v>
      </c>
      <c r="J24" s="19">
        <v>4.5</v>
      </c>
      <c r="K24" s="19">
        <v>1.1315864106987361</v>
      </c>
      <c r="L24" s="19">
        <v>4.5</v>
      </c>
      <c r="M24" s="19">
        <v>1.2147467868233119</v>
      </c>
      <c r="N24" s="19">
        <v>4.6428571428571432</v>
      </c>
      <c r="O24" s="19">
        <v>1.1223109558108664</v>
      </c>
      <c r="P24" s="19">
        <v>4.5476190476190474</v>
      </c>
      <c r="Q24" s="19">
        <v>1.1935268693753915</v>
      </c>
      <c r="R24" s="19">
        <v>4.6341463414634143</v>
      </c>
      <c r="S24" s="19">
        <v>0.94223398264379121</v>
      </c>
      <c r="T24" s="19">
        <v>4.5952380952380949</v>
      </c>
      <c r="U24" s="19">
        <v>1.1906039420420373</v>
      </c>
      <c r="V24" s="19">
        <v>4.5667828106852495</v>
      </c>
      <c r="W24" s="13">
        <v>1</v>
      </c>
      <c r="X24" s="15">
        <f t="shared" si="7"/>
        <v>7.6923076923076927E-2</v>
      </c>
      <c r="Y24" s="13">
        <v>0</v>
      </c>
      <c r="Z24" s="8">
        <f t="shared" si="8"/>
        <v>0</v>
      </c>
      <c r="AA24" s="13">
        <v>12</v>
      </c>
      <c r="AB24" s="8">
        <f t="shared" si="9"/>
        <v>0.92307692307692313</v>
      </c>
      <c r="AC24" s="13"/>
    </row>
    <row r="25" spans="1:29" ht="12.75" x14ac:dyDescent="0.2">
      <c r="A25" s="60" t="s">
        <v>86</v>
      </c>
      <c r="B25" s="48">
        <v>23</v>
      </c>
      <c r="C25" s="48">
        <v>23</v>
      </c>
      <c r="D25" s="8">
        <f t="shared" si="6"/>
        <v>1</v>
      </c>
      <c r="E25" s="21">
        <v>254</v>
      </c>
      <c r="F25" s="48">
        <v>89</v>
      </c>
      <c r="G25" s="8">
        <f t="shared" si="5"/>
        <v>0.35039370078740156</v>
      </c>
      <c r="H25" s="19">
        <v>3.8651685393258428</v>
      </c>
      <c r="I25" s="19">
        <v>1.4076980825895347</v>
      </c>
      <c r="J25" s="19">
        <v>3.9325842696629212</v>
      </c>
      <c r="K25" s="19">
        <v>1.2774063994262748</v>
      </c>
      <c r="L25" s="19">
        <v>3.9662921348314608</v>
      </c>
      <c r="M25" s="19">
        <v>1.3267307581406735</v>
      </c>
      <c r="N25" s="19">
        <v>4.3595505617977528</v>
      </c>
      <c r="O25" s="19">
        <v>1.2635375215786748</v>
      </c>
      <c r="P25" s="19">
        <v>4.5730337078651688</v>
      </c>
      <c r="Q25" s="19">
        <v>0.78171781192910783</v>
      </c>
      <c r="R25" s="19">
        <v>3.9325842696629212</v>
      </c>
      <c r="S25" s="19">
        <v>1.4444073399981925</v>
      </c>
      <c r="T25" s="19">
        <v>3.9213483146067416</v>
      </c>
      <c r="U25" s="19">
        <v>1.5390723231656875</v>
      </c>
      <c r="V25" s="19">
        <v>4.0786516853932584</v>
      </c>
      <c r="W25" s="13">
        <v>1</v>
      </c>
      <c r="X25" s="15">
        <f t="shared" si="7"/>
        <v>4.3478260869565216E-2</v>
      </c>
      <c r="Y25" s="13">
        <v>2</v>
      </c>
      <c r="Z25" s="8">
        <f t="shared" si="8"/>
        <v>8.6956521739130432E-2</v>
      </c>
      <c r="AA25" s="13">
        <v>20</v>
      </c>
      <c r="AB25" s="8">
        <f t="shared" si="9"/>
        <v>0.86956521739130432</v>
      </c>
      <c r="AC25" s="13"/>
    </row>
    <row r="26" spans="1:29" ht="12.75" x14ac:dyDescent="0.2">
      <c r="A26" s="60" t="s">
        <v>87</v>
      </c>
      <c r="B26" s="48">
        <v>12</v>
      </c>
      <c r="C26" s="48">
        <v>12</v>
      </c>
      <c r="D26" s="8">
        <f t="shared" si="6"/>
        <v>1</v>
      </c>
      <c r="E26" s="21">
        <v>412</v>
      </c>
      <c r="F26" s="48">
        <v>96</v>
      </c>
      <c r="G26" s="8">
        <f t="shared" si="5"/>
        <v>0.23300970873786409</v>
      </c>
      <c r="H26" s="19">
        <v>3.5157894736842104</v>
      </c>
      <c r="I26" s="19">
        <v>1.3516196579985127</v>
      </c>
      <c r="J26" s="19">
        <v>4</v>
      </c>
      <c r="K26" s="19">
        <v>1.1876558069531229</v>
      </c>
      <c r="L26" s="19">
        <v>3.8958333333333335</v>
      </c>
      <c r="M26" s="19">
        <v>1.1830306012562697</v>
      </c>
      <c r="N26" s="19">
        <v>4.1063829787234045</v>
      </c>
      <c r="O26" s="19">
        <v>1.3557371926819519</v>
      </c>
      <c r="P26" s="19">
        <v>4.634408602150538</v>
      </c>
      <c r="Q26" s="19">
        <v>0.88200545000484065</v>
      </c>
      <c r="R26" s="19">
        <v>4.0315789473684207</v>
      </c>
      <c r="S26" s="19">
        <v>1.1434608867609211</v>
      </c>
      <c r="T26" s="19">
        <v>3.6770833333333335</v>
      </c>
      <c r="U26" s="19">
        <v>1.3726255415053961</v>
      </c>
      <c r="V26" s="19">
        <v>3.9801538097990341</v>
      </c>
      <c r="W26" s="13">
        <v>0</v>
      </c>
      <c r="X26" s="15">
        <f t="shared" si="7"/>
        <v>0</v>
      </c>
      <c r="Y26" s="13">
        <v>2</v>
      </c>
      <c r="Z26" s="8">
        <f t="shared" si="8"/>
        <v>0.16666666666666666</v>
      </c>
      <c r="AA26" s="13">
        <v>10</v>
      </c>
      <c r="AB26" s="8">
        <f t="shared" si="9"/>
        <v>0.83333333333333337</v>
      </c>
      <c r="AC26" s="13"/>
    </row>
    <row r="27" spans="1:29" ht="12.75" x14ac:dyDescent="0.2">
      <c r="A27" s="60" t="s">
        <v>88</v>
      </c>
      <c r="B27" s="48">
        <v>21</v>
      </c>
      <c r="C27" s="13">
        <v>15</v>
      </c>
      <c r="D27" s="8">
        <f t="shared" si="6"/>
        <v>0.7142857142857143</v>
      </c>
      <c r="E27" s="17">
        <v>215</v>
      </c>
      <c r="F27" s="21">
        <v>79</v>
      </c>
      <c r="G27" s="8">
        <f t="shared" si="5"/>
        <v>0.36744186046511629</v>
      </c>
      <c r="H27" s="19">
        <v>4.1898734177215191</v>
      </c>
      <c r="I27" s="19">
        <v>1.0630863313362966</v>
      </c>
      <c r="J27" s="19">
        <v>4.2911392405063289</v>
      </c>
      <c r="K27" s="19">
        <v>1.1339956443431156</v>
      </c>
      <c r="L27" s="19">
        <v>4.6075949367088604</v>
      </c>
      <c r="M27" s="19">
        <v>0.93941773454307076</v>
      </c>
      <c r="N27" s="19">
        <v>4.5696202531645573</v>
      </c>
      <c r="O27" s="19">
        <v>1.0703886701687273</v>
      </c>
      <c r="P27" s="19">
        <v>4.7215189873417724</v>
      </c>
      <c r="Q27" s="19">
        <v>0.69681894165943259</v>
      </c>
      <c r="R27" s="19">
        <v>4.481012658227848</v>
      </c>
      <c r="S27" s="19">
        <v>1.1193033489707795</v>
      </c>
      <c r="T27" s="19">
        <v>4.4683544303797467</v>
      </c>
      <c r="U27" s="19">
        <v>1.0232607888506966</v>
      </c>
      <c r="V27" s="19">
        <v>4.4755877034358047</v>
      </c>
      <c r="W27" s="13">
        <v>0</v>
      </c>
      <c r="X27" s="15">
        <f t="shared" si="7"/>
        <v>0</v>
      </c>
      <c r="Y27" s="13">
        <v>0</v>
      </c>
      <c r="Z27" s="8">
        <f t="shared" si="8"/>
        <v>0</v>
      </c>
      <c r="AA27" s="13">
        <v>15</v>
      </c>
      <c r="AB27" s="8">
        <f t="shared" si="9"/>
        <v>1</v>
      </c>
      <c r="AC27" s="13"/>
    </row>
    <row r="28" spans="1:29" ht="12.75" x14ac:dyDescent="0.2">
      <c r="A28" s="60" t="s">
        <v>89</v>
      </c>
      <c r="B28" s="48">
        <v>9</v>
      </c>
      <c r="C28" s="48">
        <v>9</v>
      </c>
      <c r="D28" s="8">
        <f t="shared" si="6"/>
        <v>1</v>
      </c>
      <c r="E28" s="17">
        <v>95</v>
      </c>
      <c r="F28" s="48">
        <v>78</v>
      </c>
      <c r="G28" s="8">
        <f t="shared" si="5"/>
        <v>0.82105263157894737</v>
      </c>
      <c r="H28" s="19">
        <v>4.3589743589743586</v>
      </c>
      <c r="I28" s="19">
        <v>1.1045873528667713</v>
      </c>
      <c r="J28" s="19">
        <v>4.3974358974358978</v>
      </c>
      <c r="K28" s="19">
        <v>1.1770505025052596</v>
      </c>
      <c r="L28" s="19">
        <v>4.4533333333333331</v>
      </c>
      <c r="M28" s="19">
        <v>1.0173273587960534</v>
      </c>
      <c r="N28" s="19">
        <v>4.4675324675324672</v>
      </c>
      <c r="O28" s="19">
        <v>1.1874831365496881</v>
      </c>
      <c r="P28" s="19">
        <v>4.7564102564102564</v>
      </c>
      <c r="Q28" s="19">
        <v>0.53902021348256612</v>
      </c>
      <c r="R28" s="19">
        <v>4.5512820512820511</v>
      </c>
      <c r="S28" s="19">
        <v>0.97564412153277091</v>
      </c>
      <c r="T28" s="19">
        <v>4.4615384615384617</v>
      </c>
      <c r="U28" s="19">
        <v>1.2134774297561013</v>
      </c>
      <c r="V28" s="19">
        <v>4.4923581180724037</v>
      </c>
      <c r="W28" s="13">
        <v>0</v>
      </c>
      <c r="X28" s="15">
        <f t="shared" si="7"/>
        <v>0</v>
      </c>
      <c r="Y28" s="13">
        <v>0</v>
      </c>
      <c r="Z28" s="8">
        <f t="shared" si="8"/>
        <v>0</v>
      </c>
      <c r="AA28" s="13">
        <v>9</v>
      </c>
      <c r="AB28" s="8">
        <f t="shared" si="9"/>
        <v>1</v>
      </c>
      <c r="AC28" s="13"/>
    </row>
    <row r="29" spans="1:29" ht="12.75" x14ac:dyDescent="0.2">
      <c r="A29" s="60" t="s">
        <v>90</v>
      </c>
      <c r="B29" s="48">
        <v>9</v>
      </c>
      <c r="C29" s="48">
        <v>9</v>
      </c>
      <c r="D29" s="8">
        <f t="shared" si="6"/>
        <v>1</v>
      </c>
      <c r="E29" s="17">
        <v>356</v>
      </c>
      <c r="F29" s="48">
        <v>276</v>
      </c>
      <c r="G29" s="8">
        <f t="shared" si="5"/>
        <v>0.7752808988764045</v>
      </c>
      <c r="H29" s="19">
        <v>3.7640449438202248</v>
      </c>
      <c r="I29" s="19">
        <v>1.2804704719560727</v>
      </c>
      <c r="J29" s="19">
        <v>3.5750915750915753</v>
      </c>
      <c r="K29" s="19">
        <v>1.468681159476358</v>
      </c>
      <c r="L29" s="19">
        <v>3.6917293233082709</v>
      </c>
      <c r="M29" s="19">
        <v>1.3327823139091297</v>
      </c>
      <c r="N29" s="19">
        <v>3.9122137404580153</v>
      </c>
      <c r="O29" s="19">
        <v>1.4128324259155871</v>
      </c>
      <c r="P29" s="19">
        <v>4.2389705882352944</v>
      </c>
      <c r="Q29" s="19">
        <v>1.1517144476272994</v>
      </c>
      <c r="R29" s="19">
        <v>3.6703703703703705</v>
      </c>
      <c r="S29" s="19">
        <v>1.4163975495776868</v>
      </c>
      <c r="T29" s="19">
        <v>3.6776556776556775</v>
      </c>
      <c r="U29" s="19">
        <v>1.5406665140376214</v>
      </c>
      <c r="V29" s="19">
        <v>3.7900108884199186</v>
      </c>
      <c r="W29" s="13">
        <v>0</v>
      </c>
      <c r="X29" s="15">
        <f t="shared" si="7"/>
        <v>0</v>
      </c>
      <c r="Y29" s="13">
        <v>2</v>
      </c>
      <c r="Z29" s="8">
        <f t="shared" si="8"/>
        <v>0.22222222222222221</v>
      </c>
      <c r="AA29" s="13">
        <v>7</v>
      </c>
      <c r="AB29" s="8">
        <f t="shared" si="9"/>
        <v>0.77777777777777779</v>
      </c>
      <c r="AC29" s="13"/>
    </row>
    <row r="30" spans="1:29" ht="12.75" x14ac:dyDescent="0.2">
      <c r="A30" s="60" t="s">
        <v>91</v>
      </c>
      <c r="B30" s="48">
        <v>8</v>
      </c>
      <c r="C30" s="13">
        <v>8</v>
      </c>
      <c r="D30" s="8">
        <f t="shared" si="6"/>
        <v>1</v>
      </c>
      <c r="E30" s="17">
        <v>232</v>
      </c>
      <c r="F30" s="21">
        <v>98</v>
      </c>
      <c r="G30" s="8">
        <f t="shared" si="5"/>
        <v>0.42241379310344829</v>
      </c>
      <c r="H30" s="19">
        <v>3.7551020408163267</v>
      </c>
      <c r="I30" s="19">
        <v>1.1220491608558134</v>
      </c>
      <c r="J30" s="19">
        <v>3.7244897959183674</v>
      </c>
      <c r="K30" s="19">
        <v>1.1734222769749127</v>
      </c>
      <c r="L30" s="19">
        <v>3.9090909090909092</v>
      </c>
      <c r="M30" s="19">
        <v>1.1104142712112037</v>
      </c>
      <c r="N30" s="19">
        <v>4.1224489795918364</v>
      </c>
      <c r="O30" s="19">
        <v>1.0180363767471143</v>
      </c>
      <c r="P30" s="19">
        <v>4.4631578947368418</v>
      </c>
      <c r="Q30" s="19">
        <v>0.92034367211603729</v>
      </c>
      <c r="R30" s="19">
        <v>3.8043478260869565</v>
      </c>
      <c r="S30" s="19">
        <v>1.215641018754607</v>
      </c>
      <c r="T30" s="19">
        <v>3.8469387755102042</v>
      </c>
      <c r="U30" s="19">
        <v>1.1247179790042443</v>
      </c>
      <c r="V30" s="19">
        <v>3.9465108888216345</v>
      </c>
      <c r="W30" s="13">
        <v>0</v>
      </c>
      <c r="X30" s="15">
        <f t="shared" si="7"/>
        <v>0</v>
      </c>
      <c r="Y30" s="13">
        <v>0</v>
      </c>
      <c r="Z30" s="8">
        <f t="shared" si="8"/>
        <v>0</v>
      </c>
      <c r="AA30" s="13">
        <v>8</v>
      </c>
      <c r="AB30" s="8">
        <f t="shared" si="9"/>
        <v>1</v>
      </c>
      <c r="AC30" s="13"/>
    </row>
    <row r="31" spans="1:29" ht="12.75" x14ac:dyDescent="0.2">
      <c r="A31" s="60" t="s">
        <v>92</v>
      </c>
      <c r="B31" s="48">
        <v>14</v>
      </c>
      <c r="C31" s="13">
        <v>0</v>
      </c>
      <c r="D31" s="8">
        <f t="shared" si="6"/>
        <v>0</v>
      </c>
      <c r="E31" s="17">
        <v>135</v>
      </c>
      <c r="F31" s="21">
        <v>8</v>
      </c>
      <c r="G31" s="8">
        <f t="shared" si="5"/>
        <v>5.9259259259259262E-2</v>
      </c>
      <c r="H31" s="19">
        <v>4.375</v>
      </c>
      <c r="I31" s="19">
        <v>1.0606601717798212</v>
      </c>
      <c r="J31" s="19">
        <v>3.375</v>
      </c>
      <c r="K31" s="19">
        <v>2.1998376563477846</v>
      </c>
      <c r="L31" s="19">
        <v>4.5</v>
      </c>
      <c r="M31" s="19">
        <v>1.0690449676496976</v>
      </c>
      <c r="N31" s="19">
        <v>3.75</v>
      </c>
      <c r="O31" s="19">
        <v>2.0528725518857018</v>
      </c>
      <c r="P31" s="19">
        <v>4</v>
      </c>
      <c r="Q31" s="19">
        <v>1.927248223318863</v>
      </c>
      <c r="R31" s="19">
        <v>4.25</v>
      </c>
      <c r="S31" s="19">
        <v>1.4880476182856899</v>
      </c>
      <c r="T31" s="19">
        <v>4</v>
      </c>
      <c r="U31" s="19">
        <v>1.8516401995451028</v>
      </c>
      <c r="V31" s="19">
        <v>4.0357142857142856</v>
      </c>
      <c r="X31" s="15"/>
      <c r="Y31" s="13"/>
      <c r="Z31" s="8"/>
      <c r="AA31" s="13"/>
      <c r="AB31" s="8"/>
      <c r="AC31" s="13"/>
    </row>
    <row r="32" spans="1:29" ht="12.75" x14ac:dyDescent="0.2">
      <c r="A32" s="60" t="s">
        <v>93</v>
      </c>
      <c r="B32" s="48">
        <v>11</v>
      </c>
      <c r="C32" s="48">
        <v>1</v>
      </c>
      <c r="D32" s="8">
        <f t="shared" si="6"/>
        <v>9.0909090909090912E-2</v>
      </c>
      <c r="E32" s="17">
        <v>139</v>
      </c>
      <c r="F32" s="48">
        <v>8</v>
      </c>
      <c r="G32" s="8">
        <f t="shared" si="5"/>
        <v>5.7553956834532377E-2</v>
      </c>
      <c r="H32" s="19">
        <v>5</v>
      </c>
      <c r="I32" s="19">
        <v>0</v>
      </c>
      <c r="J32" s="19">
        <v>5</v>
      </c>
      <c r="K32" s="19">
        <v>0</v>
      </c>
      <c r="L32" s="19">
        <v>5</v>
      </c>
      <c r="M32" s="19">
        <v>0</v>
      </c>
      <c r="N32" s="19">
        <v>5</v>
      </c>
      <c r="O32" s="19">
        <v>0</v>
      </c>
      <c r="P32" s="19">
        <v>4.75</v>
      </c>
      <c r="Q32" s="19">
        <v>0.46291004988627571</v>
      </c>
      <c r="R32" s="19">
        <v>4.375</v>
      </c>
      <c r="S32" s="19">
        <v>1.0606601717798212</v>
      </c>
      <c r="T32" s="19">
        <v>5</v>
      </c>
      <c r="U32" s="19">
        <v>0</v>
      </c>
      <c r="V32" s="19">
        <v>4.875</v>
      </c>
      <c r="W32" s="13">
        <v>0</v>
      </c>
      <c r="X32" s="15">
        <f t="shared" ref="X32:X37" si="10">W32/C32</f>
        <v>0</v>
      </c>
      <c r="Y32" s="13">
        <v>0</v>
      </c>
      <c r="Z32" s="8">
        <f t="shared" ref="Z32:Z37" si="11">Y32/C32</f>
        <v>0</v>
      </c>
      <c r="AA32" s="13">
        <v>1</v>
      </c>
      <c r="AB32" s="8">
        <f t="shared" ref="AB32:AB37" si="12">AA32/C32</f>
        <v>1</v>
      </c>
      <c r="AC32" s="13"/>
    </row>
    <row r="33" spans="1:29" ht="12.75" x14ac:dyDescent="0.2">
      <c r="A33" s="60" t="s">
        <v>94</v>
      </c>
      <c r="B33" s="48">
        <v>7</v>
      </c>
      <c r="C33" s="48">
        <v>7</v>
      </c>
      <c r="D33" s="8">
        <f t="shared" si="6"/>
        <v>1</v>
      </c>
      <c r="E33" s="17">
        <v>63</v>
      </c>
      <c r="F33" s="48">
        <v>17</v>
      </c>
      <c r="G33" s="8">
        <f t="shared" si="5"/>
        <v>0.26984126984126983</v>
      </c>
      <c r="H33" s="19">
        <v>4.4117647058823533</v>
      </c>
      <c r="I33" s="19">
        <v>0.79520622556445764</v>
      </c>
      <c r="J33" s="19">
        <v>4.7647058823529411</v>
      </c>
      <c r="K33" s="19">
        <v>0.43723731609760336</v>
      </c>
      <c r="L33" s="19">
        <v>5</v>
      </c>
      <c r="M33" s="19">
        <v>0</v>
      </c>
      <c r="N33" s="19">
        <v>4.9411764705882355</v>
      </c>
      <c r="O33" s="19">
        <v>0.24253562503633255</v>
      </c>
      <c r="P33" s="19">
        <v>4.9411764705882355</v>
      </c>
      <c r="Q33" s="19">
        <v>0.24253562503633255</v>
      </c>
      <c r="R33" s="19">
        <v>5</v>
      </c>
      <c r="S33" s="19">
        <v>0</v>
      </c>
      <c r="T33" s="19">
        <v>4.9411764705882355</v>
      </c>
      <c r="U33" s="19">
        <v>0.24253562503633255</v>
      </c>
      <c r="V33" s="19">
        <v>4.8571428571428568</v>
      </c>
      <c r="W33" s="13">
        <v>0</v>
      </c>
      <c r="X33" s="15">
        <f t="shared" si="10"/>
        <v>0</v>
      </c>
      <c r="Y33" s="13">
        <v>0</v>
      </c>
      <c r="Z33" s="8">
        <f t="shared" si="11"/>
        <v>0</v>
      </c>
      <c r="AA33" s="13">
        <v>7</v>
      </c>
      <c r="AB33" s="8">
        <f t="shared" si="12"/>
        <v>1</v>
      </c>
      <c r="AC33" s="13"/>
    </row>
    <row r="34" spans="1:29" ht="12.75" x14ac:dyDescent="0.2">
      <c r="A34" s="60" t="s">
        <v>95</v>
      </c>
      <c r="B34" s="48">
        <v>19</v>
      </c>
      <c r="C34" s="48">
        <v>19</v>
      </c>
      <c r="D34" s="8">
        <f t="shared" si="6"/>
        <v>1</v>
      </c>
      <c r="E34" s="17">
        <v>397</v>
      </c>
      <c r="F34" s="48">
        <v>187</v>
      </c>
      <c r="G34" s="8">
        <f t="shared" si="5"/>
        <v>0.47103274559193953</v>
      </c>
      <c r="H34" s="19">
        <v>4.4117647058823533</v>
      </c>
      <c r="I34" s="19">
        <v>1.0403011289827013</v>
      </c>
      <c r="J34" s="19">
        <v>4.4064171122994651</v>
      </c>
      <c r="K34" s="19">
        <v>1.1098588001474485</v>
      </c>
      <c r="L34" s="19">
        <v>4.521505376344086</v>
      </c>
      <c r="M34" s="19">
        <v>1.0511614644264997</v>
      </c>
      <c r="N34" s="19">
        <v>4.5621621621621617</v>
      </c>
      <c r="O34" s="19">
        <v>1.0465656441301521</v>
      </c>
      <c r="P34" s="19">
        <v>4.6740331491712706</v>
      </c>
      <c r="Q34" s="19">
        <v>1.0158957618255073</v>
      </c>
      <c r="R34" s="19">
        <v>4.4385026737967914</v>
      </c>
      <c r="S34" s="19">
        <v>1.1869423551978862</v>
      </c>
      <c r="T34" s="19">
        <v>4.5454545454545459</v>
      </c>
      <c r="U34" s="19">
        <v>1.0222356807024844</v>
      </c>
      <c r="V34" s="19">
        <v>4.5085485321586685</v>
      </c>
      <c r="W34" s="13">
        <v>0</v>
      </c>
      <c r="X34" s="15">
        <f t="shared" si="10"/>
        <v>0</v>
      </c>
      <c r="Y34" s="13">
        <v>2</v>
      </c>
      <c r="Z34" s="8">
        <f t="shared" si="11"/>
        <v>0.10526315789473684</v>
      </c>
      <c r="AA34" s="13">
        <v>17</v>
      </c>
      <c r="AB34" s="8">
        <f t="shared" si="12"/>
        <v>0.89473684210526316</v>
      </c>
      <c r="AC34" s="13"/>
    </row>
    <row r="35" spans="1:29" ht="12.75" x14ac:dyDescent="0.2">
      <c r="A35" s="60" t="s">
        <v>96</v>
      </c>
      <c r="B35" s="48">
        <v>10</v>
      </c>
      <c r="C35" s="48">
        <v>10</v>
      </c>
      <c r="D35" s="8">
        <f t="shared" si="6"/>
        <v>1</v>
      </c>
      <c r="E35" s="17">
        <v>40</v>
      </c>
      <c r="F35" s="48">
        <v>27</v>
      </c>
      <c r="G35" s="8">
        <f t="shared" si="5"/>
        <v>0.67500000000000004</v>
      </c>
      <c r="H35" s="19">
        <v>4.6296296296296298</v>
      </c>
      <c r="I35" s="19">
        <v>0.56487903049088251</v>
      </c>
      <c r="J35" s="19">
        <v>4.4814814814814818</v>
      </c>
      <c r="K35" s="19">
        <v>0.80241799822451931</v>
      </c>
      <c r="L35" s="19">
        <v>4.333333333333333</v>
      </c>
      <c r="M35" s="19">
        <v>0.83205029433784372</v>
      </c>
      <c r="N35" s="19">
        <v>4.4444444444444446</v>
      </c>
      <c r="O35" s="19">
        <v>0.97402153401141356</v>
      </c>
      <c r="P35" s="19">
        <v>3.8148148148148149</v>
      </c>
      <c r="Q35" s="19">
        <v>1.6416932402725837</v>
      </c>
      <c r="R35" s="19">
        <v>4.7407407407407405</v>
      </c>
      <c r="S35" s="19">
        <v>0.44657608470472393</v>
      </c>
      <c r="T35" s="19">
        <v>4.7037037037037033</v>
      </c>
      <c r="U35" s="19">
        <v>0.54170775649541447</v>
      </c>
      <c r="V35" s="19">
        <v>4.4497354497354493</v>
      </c>
      <c r="W35" s="13">
        <v>0</v>
      </c>
      <c r="X35" s="15">
        <f t="shared" si="10"/>
        <v>0</v>
      </c>
      <c r="Y35" s="13">
        <v>0</v>
      </c>
      <c r="Z35" s="8">
        <f t="shared" si="11"/>
        <v>0</v>
      </c>
      <c r="AA35" s="13">
        <v>10</v>
      </c>
      <c r="AB35" s="8">
        <f t="shared" si="12"/>
        <v>1</v>
      </c>
      <c r="AC35" s="13"/>
    </row>
    <row r="36" spans="1:29" ht="12.75" x14ac:dyDescent="0.2">
      <c r="A36" s="60" t="s">
        <v>97</v>
      </c>
      <c r="B36" s="48">
        <v>10</v>
      </c>
      <c r="C36" s="48">
        <v>7</v>
      </c>
      <c r="D36" s="8">
        <f t="shared" si="6"/>
        <v>0.7</v>
      </c>
      <c r="E36" s="17">
        <v>35</v>
      </c>
      <c r="F36" s="48">
        <v>26</v>
      </c>
      <c r="G36" s="8">
        <f t="shared" si="5"/>
        <v>0.74285714285714288</v>
      </c>
      <c r="H36" s="19">
        <v>3.9615384615384617</v>
      </c>
      <c r="I36" s="19">
        <v>1.1825656592602114</v>
      </c>
      <c r="J36" s="19">
        <v>3.875</v>
      </c>
      <c r="K36" s="19">
        <v>1.3290238326779873</v>
      </c>
      <c r="L36" s="19">
        <v>3.8461538461538463</v>
      </c>
      <c r="M36" s="19">
        <v>1.6897883344918128</v>
      </c>
      <c r="N36" s="19">
        <v>3.8076923076923075</v>
      </c>
      <c r="O36" s="19">
        <v>1.5496897952617685</v>
      </c>
      <c r="P36" s="19">
        <v>4.4230769230769234</v>
      </c>
      <c r="Q36" s="19">
        <v>1.1374735838014678</v>
      </c>
      <c r="R36" s="19">
        <v>3.7307692307692308</v>
      </c>
      <c r="S36" s="19">
        <v>1.5635265858358103</v>
      </c>
      <c r="T36" s="19">
        <v>3.8846153846153846</v>
      </c>
      <c r="U36" s="19">
        <v>1.3950461806527572</v>
      </c>
      <c r="V36" s="19">
        <v>3.9326923076923075</v>
      </c>
      <c r="W36" s="13">
        <v>1</v>
      </c>
      <c r="X36" s="15">
        <f t="shared" si="10"/>
        <v>0.14285714285714285</v>
      </c>
      <c r="Y36" s="13">
        <v>1</v>
      </c>
      <c r="Z36" s="8">
        <f t="shared" si="11"/>
        <v>0.14285714285714285</v>
      </c>
      <c r="AA36" s="13">
        <v>5</v>
      </c>
      <c r="AB36" s="8">
        <f t="shared" si="12"/>
        <v>0.7142857142857143</v>
      </c>
      <c r="AC36" s="13"/>
    </row>
    <row r="37" spans="1:29" ht="12.75" x14ac:dyDescent="0.2">
      <c r="A37" s="60" t="s">
        <v>98</v>
      </c>
      <c r="B37" s="48">
        <v>18</v>
      </c>
      <c r="C37" s="48">
        <v>5</v>
      </c>
      <c r="D37" s="8">
        <f t="shared" si="6"/>
        <v>0.27777777777777779</v>
      </c>
      <c r="E37" s="17">
        <v>68</v>
      </c>
      <c r="F37" s="48">
        <v>16</v>
      </c>
      <c r="G37" s="8">
        <f t="shared" si="5"/>
        <v>0.23529411764705882</v>
      </c>
      <c r="H37" s="19">
        <v>3.9375</v>
      </c>
      <c r="I37" s="19">
        <v>1.181453906563152</v>
      </c>
      <c r="J37" s="19">
        <v>4.1875</v>
      </c>
      <c r="K37" s="19">
        <v>1.1086778913041726</v>
      </c>
      <c r="L37" s="19">
        <v>3.6875</v>
      </c>
      <c r="M37" s="19">
        <v>1.138346754435279</v>
      </c>
      <c r="N37" s="19">
        <v>4.75</v>
      </c>
      <c r="O37" s="19">
        <v>0.57735026918962573</v>
      </c>
      <c r="P37" s="19">
        <v>5</v>
      </c>
      <c r="Q37" s="19">
        <v>0</v>
      </c>
      <c r="R37" s="19">
        <v>4.125</v>
      </c>
      <c r="S37" s="19">
        <v>1.1474609652039003</v>
      </c>
      <c r="T37" s="19">
        <v>4.1875</v>
      </c>
      <c r="U37" s="19">
        <v>0.98107084351742924</v>
      </c>
      <c r="V37" s="19">
        <v>4.2678571428571432</v>
      </c>
      <c r="W37" s="13">
        <v>0</v>
      </c>
      <c r="X37" s="15">
        <f t="shared" si="10"/>
        <v>0</v>
      </c>
      <c r="Y37" s="13">
        <v>0</v>
      </c>
      <c r="Z37" s="8">
        <f t="shared" si="11"/>
        <v>0</v>
      </c>
      <c r="AA37" s="13">
        <v>5</v>
      </c>
      <c r="AB37" s="8">
        <f t="shared" si="12"/>
        <v>1</v>
      </c>
      <c r="AC37" s="13"/>
    </row>
    <row r="38" spans="1:29" ht="12.75" x14ac:dyDescent="0.2">
      <c r="A38" s="60" t="s">
        <v>99</v>
      </c>
      <c r="B38" s="48">
        <v>7</v>
      </c>
      <c r="C38" s="13">
        <v>0</v>
      </c>
      <c r="D38" s="8">
        <f t="shared" si="6"/>
        <v>0</v>
      </c>
      <c r="E38" s="17">
        <v>69</v>
      </c>
      <c r="F38" s="21">
        <v>4</v>
      </c>
      <c r="G38" s="8">
        <f t="shared" si="5"/>
        <v>5.7971014492753624E-2</v>
      </c>
      <c r="H38" s="19">
        <v>5</v>
      </c>
      <c r="I38" s="19">
        <v>0</v>
      </c>
      <c r="J38" s="19">
        <v>5</v>
      </c>
      <c r="K38" s="19">
        <v>0</v>
      </c>
      <c r="L38" s="19">
        <v>5</v>
      </c>
      <c r="M38" s="19">
        <v>0</v>
      </c>
      <c r="N38" s="19">
        <v>5</v>
      </c>
      <c r="O38" s="19">
        <v>0</v>
      </c>
      <c r="P38" s="19">
        <v>5</v>
      </c>
      <c r="Q38" s="19">
        <v>0</v>
      </c>
      <c r="R38" s="19">
        <v>5</v>
      </c>
      <c r="S38" s="19">
        <v>0</v>
      </c>
      <c r="T38" s="19">
        <v>5</v>
      </c>
      <c r="U38" s="19">
        <v>0</v>
      </c>
      <c r="V38" s="19">
        <v>5</v>
      </c>
      <c r="X38" s="15"/>
      <c r="Y38" s="13"/>
      <c r="Z38" s="8"/>
      <c r="AA38" s="13"/>
      <c r="AB38" s="8"/>
      <c r="AC38" s="13"/>
    </row>
    <row r="39" spans="1:29" ht="12.75" x14ac:dyDescent="0.2">
      <c r="A39" s="60" t="s">
        <v>100</v>
      </c>
      <c r="B39" s="48">
        <v>23</v>
      </c>
      <c r="C39" s="48">
        <v>16</v>
      </c>
      <c r="D39" s="8">
        <f t="shared" si="6"/>
        <v>0.69565217391304346</v>
      </c>
      <c r="E39" s="17">
        <v>221</v>
      </c>
      <c r="F39" s="21">
        <v>68</v>
      </c>
      <c r="G39" s="8">
        <f t="shared" si="5"/>
        <v>0.30769230769230771</v>
      </c>
      <c r="H39" s="19">
        <v>3.9848484848484849</v>
      </c>
      <c r="I39" s="19">
        <v>1.2464401524393596</v>
      </c>
      <c r="J39" s="19">
        <v>3.7014925373134329</v>
      </c>
      <c r="K39" s="19">
        <v>1.5077067210706616</v>
      </c>
      <c r="L39" s="19">
        <v>4.0294117647058822</v>
      </c>
      <c r="M39" s="19">
        <v>1.1714334659862937</v>
      </c>
      <c r="N39" s="19">
        <v>4.1044776119402986</v>
      </c>
      <c r="O39" s="19">
        <v>1.2569121417453715</v>
      </c>
      <c r="P39" s="19">
        <v>3.5441176470588234</v>
      </c>
      <c r="Q39" s="19">
        <v>1.872294653502669</v>
      </c>
      <c r="R39" s="19">
        <v>3.8955223880597014</v>
      </c>
      <c r="S39" s="19">
        <v>1.4156519898299025</v>
      </c>
      <c r="T39" s="19">
        <v>3.7794117647058822</v>
      </c>
      <c r="U39" s="19">
        <v>1.4644604552305787</v>
      </c>
      <c r="V39" s="19">
        <v>3.8627545998046435</v>
      </c>
      <c r="W39" s="13">
        <v>0</v>
      </c>
      <c r="X39" s="15">
        <f>W39/C39</f>
        <v>0</v>
      </c>
      <c r="Y39" s="13">
        <v>8</v>
      </c>
      <c r="Z39" s="8">
        <f>Y39/C39</f>
        <v>0.5</v>
      </c>
      <c r="AA39" s="13">
        <v>8</v>
      </c>
      <c r="AB39" s="8">
        <f>AA39/C39</f>
        <v>0.5</v>
      </c>
      <c r="AC39" s="13"/>
    </row>
    <row r="40" spans="1:29" ht="12.75" x14ac:dyDescent="0.2">
      <c r="A40" s="60" t="s">
        <v>101</v>
      </c>
      <c r="B40" s="48">
        <v>17</v>
      </c>
      <c r="C40" s="48">
        <v>13</v>
      </c>
      <c r="D40" s="8">
        <f t="shared" si="6"/>
        <v>0.76470588235294112</v>
      </c>
      <c r="E40" s="17">
        <v>147</v>
      </c>
      <c r="F40" s="48">
        <v>57</v>
      </c>
      <c r="G40" s="8">
        <f t="shared" si="5"/>
        <v>0.38775510204081631</v>
      </c>
      <c r="H40" s="19">
        <v>3.9298245614035086</v>
      </c>
      <c r="I40" s="19">
        <v>1.1931298744240326</v>
      </c>
      <c r="J40" s="19">
        <v>4</v>
      </c>
      <c r="K40" s="19">
        <v>1.2100767390069582</v>
      </c>
      <c r="L40" s="19">
        <v>4.1228070175438596</v>
      </c>
      <c r="M40" s="19">
        <v>1.2111118775529677</v>
      </c>
      <c r="N40" s="19">
        <v>4.2280701754385968</v>
      </c>
      <c r="O40" s="19">
        <v>1.0525062582041478</v>
      </c>
      <c r="P40" s="19">
        <v>4.0877192982456139</v>
      </c>
      <c r="Q40" s="19">
        <v>1.2994600768119313</v>
      </c>
      <c r="R40" s="19">
        <v>4.0701754385964914</v>
      </c>
      <c r="S40" s="19">
        <v>1.3209797381760551</v>
      </c>
      <c r="T40" s="19">
        <v>4.1403508771929829</v>
      </c>
      <c r="U40" s="19">
        <v>1.3553939397199521</v>
      </c>
      <c r="V40" s="19">
        <v>4.0827067669172932</v>
      </c>
      <c r="W40" s="13">
        <v>0</v>
      </c>
      <c r="X40" s="15">
        <f>W40/C40</f>
        <v>0</v>
      </c>
      <c r="Y40" s="13">
        <v>3</v>
      </c>
      <c r="Z40" s="8">
        <f>Y40/C40</f>
        <v>0.23076923076923078</v>
      </c>
      <c r="AA40" s="13">
        <v>10</v>
      </c>
      <c r="AB40" s="8">
        <f>AA40/C40</f>
        <v>0.76923076923076927</v>
      </c>
      <c r="AC40" s="13"/>
    </row>
    <row r="41" spans="1:29" ht="12.75" x14ac:dyDescent="0.2">
      <c r="A41" s="60" t="s">
        <v>102</v>
      </c>
      <c r="B41" s="48">
        <v>7</v>
      </c>
      <c r="C41" s="48">
        <v>3</v>
      </c>
      <c r="D41" s="8">
        <f t="shared" si="6"/>
        <v>0.42857142857142855</v>
      </c>
      <c r="E41" s="17">
        <v>44</v>
      </c>
      <c r="F41" s="48">
        <v>6</v>
      </c>
      <c r="G41" s="8">
        <f t="shared" si="5"/>
        <v>0.13636363636363635</v>
      </c>
      <c r="H41" s="19">
        <v>4.666666666666667</v>
      </c>
      <c r="I41" s="19">
        <v>0.51639777949432408</v>
      </c>
      <c r="J41" s="19">
        <v>4.666666666666667</v>
      </c>
      <c r="K41" s="19">
        <v>0.51639777949432408</v>
      </c>
      <c r="L41" s="19">
        <v>4.333333333333333</v>
      </c>
      <c r="M41" s="19">
        <v>0.81649658092772548</v>
      </c>
      <c r="N41" s="19">
        <v>4.833333333333333</v>
      </c>
      <c r="O41" s="19">
        <v>0.40824829046386535</v>
      </c>
      <c r="P41" s="19">
        <v>4.5</v>
      </c>
      <c r="Q41" s="19">
        <v>0.54772255750516607</v>
      </c>
      <c r="R41" s="19">
        <v>4.5</v>
      </c>
      <c r="S41" s="19">
        <v>0.54772255750516607</v>
      </c>
      <c r="T41" s="19">
        <v>4.833333333333333</v>
      </c>
      <c r="U41" s="19">
        <v>0.40824829046386535</v>
      </c>
      <c r="V41" s="19">
        <v>4.6190476190476195</v>
      </c>
      <c r="W41" s="13">
        <v>0</v>
      </c>
      <c r="X41" s="15">
        <f>W41/C41</f>
        <v>0</v>
      </c>
      <c r="Y41" s="13">
        <v>0</v>
      </c>
      <c r="Z41" s="8">
        <f>Y41/C41</f>
        <v>0</v>
      </c>
      <c r="AA41" s="13">
        <v>3</v>
      </c>
      <c r="AB41" s="8">
        <f>AA41/C41</f>
        <v>1</v>
      </c>
      <c r="AC41" s="13"/>
    </row>
    <row r="42" spans="1:29" x14ac:dyDescent="0.2">
      <c r="A42" s="26" t="s">
        <v>25</v>
      </c>
      <c r="B42" s="21"/>
      <c r="C42" s="22"/>
      <c r="D42" s="8"/>
      <c r="E42" s="23"/>
      <c r="F42" s="24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19"/>
      <c r="W42" s="25"/>
      <c r="X42" s="15"/>
      <c r="Y42" s="25"/>
      <c r="Z42" s="8"/>
      <c r="AA42" s="13"/>
      <c r="AB42" s="8"/>
      <c r="AC42" s="13"/>
    </row>
    <row r="43" spans="1:29" x14ac:dyDescent="0.2">
      <c r="A43" s="20" t="s">
        <v>26</v>
      </c>
      <c r="B43" s="21">
        <f>SUM(B17,B21,B22,B39,B40,B41)</f>
        <v>71</v>
      </c>
      <c r="C43" s="21">
        <f>SUM(C17,C21,C22,C39,C40,C41)</f>
        <v>39</v>
      </c>
      <c r="D43" s="8">
        <f t="shared" si="6"/>
        <v>0.54929577464788737</v>
      </c>
      <c r="E43" s="54">
        <f>SUM(E17,E21,E22,E39,E40,E41)</f>
        <v>644</v>
      </c>
      <c r="F43" s="13">
        <f>SUM(F17,F21,F22,F39,F40,F41)</f>
        <v>171</v>
      </c>
      <c r="G43" s="8">
        <f t="shared" si="5"/>
        <v>0.26552795031055898</v>
      </c>
      <c r="H43" s="44">
        <v>4.1834319526627217</v>
      </c>
      <c r="I43" s="44">
        <v>1.1268202455927527</v>
      </c>
      <c r="J43" s="44">
        <v>4</v>
      </c>
      <c r="K43" s="44">
        <v>1.3323467750529825</v>
      </c>
      <c r="L43" s="44">
        <v>4.204678362573099</v>
      </c>
      <c r="M43" s="44">
        <v>1.1371694925402995</v>
      </c>
      <c r="N43" s="44">
        <v>4.3176470588235292</v>
      </c>
      <c r="O43" s="44">
        <v>1.0955722041824072</v>
      </c>
      <c r="P43" s="44">
        <v>4.0647058823529409</v>
      </c>
      <c r="Q43" s="44">
        <v>1.5040148150435619</v>
      </c>
      <c r="R43" s="44">
        <v>4.1294117647058828</v>
      </c>
      <c r="S43" s="44">
        <v>1.3125541773579577</v>
      </c>
      <c r="T43" s="44">
        <v>4.1637426900584797</v>
      </c>
      <c r="U43" s="44">
        <v>1.3359623204407474</v>
      </c>
      <c r="V43" s="19">
        <v>4.1519453873109509</v>
      </c>
      <c r="W43" s="13">
        <f>SUM(W17,W21,W22,W39,W40,W41)</f>
        <v>0</v>
      </c>
      <c r="X43" s="15">
        <f t="shared" ref="X43:X48" si="13">W43/C43</f>
        <v>0</v>
      </c>
      <c r="Y43" s="25">
        <f>SUM(Y17,Y21,Y22,Y39,Y40,Y41)</f>
        <v>11</v>
      </c>
      <c r="Z43" s="8">
        <f t="shared" ref="Z43:Z48" si="14">Y43/C43</f>
        <v>0.28205128205128205</v>
      </c>
      <c r="AA43" s="25">
        <f>SUM(AA17,AA21,AA22,AA39,AA40,AA41)</f>
        <v>28</v>
      </c>
      <c r="AB43" s="8">
        <f t="shared" ref="AB43:AB48" si="15">AA43/C43</f>
        <v>0.71794871794871795</v>
      </c>
      <c r="AC43" s="57"/>
    </row>
    <row r="44" spans="1:29" x14ac:dyDescent="0.2">
      <c r="A44" s="20" t="s">
        <v>27</v>
      </c>
      <c r="B44" s="21">
        <f>SUM(B10,B18,B37,B38,B11)</f>
        <v>45</v>
      </c>
      <c r="C44" s="21">
        <f>SUM(C10,C18,C37,C38,C11)</f>
        <v>17</v>
      </c>
      <c r="D44" s="8">
        <f t="shared" si="6"/>
        <v>0.37777777777777777</v>
      </c>
      <c r="E44" s="54">
        <f>SUM(E10,E18,E37,E38,E11)</f>
        <v>377</v>
      </c>
      <c r="F44" s="54">
        <f>SUM(F10,F18,F37,F38,F11)</f>
        <v>71</v>
      </c>
      <c r="G44" s="8">
        <f t="shared" si="5"/>
        <v>0.1883289124668435</v>
      </c>
      <c r="H44" s="44">
        <v>4.070422535211268</v>
      </c>
      <c r="I44" s="44">
        <v>1.125343676545993</v>
      </c>
      <c r="J44" s="44">
        <v>4.3661971830985919</v>
      </c>
      <c r="K44" s="44">
        <v>0.97452459647502376</v>
      </c>
      <c r="L44" s="44">
        <v>4.267605633802817</v>
      </c>
      <c r="M44" s="44">
        <v>0.92516788405245232</v>
      </c>
      <c r="N44" s="44">
        <v>4.408450704225352</v>
      </c>
      <c r="O44" s="44">
        <v>1.2487418215231385</v>
      </c>
      <c r="P44" s="44">
        <v>4.605633802816901</v>
      </c>
      <c r="Q44" s="44">
        <v>0.83629921575332056</v>
      </c>
      <c r="R44" s="44">
        <v>4.28169014084507</v>
      </c>
      <c r="S44" s="44">
        <v>1.1361979026755269</v>
      </c>
      <c r="T44" s="44">
        <v>4.140845070422535</v>
      </c>
      <c r="U44" s="44">
        <v>1.2223604173645508</v>
      </c>
      <c r="V44" s="19">
        <v>4.3058350100603624</v>
      </c>
      <c r="W44" s="54">
        <f>SUM(W10,W18,W37,W38,W11)</f>
        <v>0</v>
      </c>
      <c r="X44" s="15">
        <f t="shared" si="13"/>
        <v>0</v>
      </c>
      <c r="Y44" s="25">
        <f>SUM(Y10,Y18,Y37,Y38,Y11)</f>
        <v>1</v>
      </c>
      <c r="Z44" s="8">
        <f t="shared" si="14"/>
        <v>5.8823529411764705E-2</v>
      </c>
      <c r="AA44" s="25">
        <f>SUM(AA10,AA18,AA37,AA38,AA11)</f>
        <v>16</v>
      </c>
      <c r="AB44" s="8">
        <f t="shared" si="15"/>
        <v>0.94117647058823528</v>
      </c>
      <c r="AC44" s="57"/>
    </row>
    <row r="45" spans="1:29" x14ac:dyDescent="0.2">
      <c r="A45" s="20" t="s">
        <v>28</v>
      </c>
      <c r="B45" s="21">
        <f>SUM(B9,B19,B35,B32)</f>
        <v>40</v>
      </c>
      <c r="C45" s="21">
        <f>SUM(C9,C19,C35,C32)</f>
        <v>19</v>
      </c>
      <c r="D45" s="8">
        <f t="shared" si="6"/>
        <v>0.47499999999999998</v>
      </c>
      <c r="E45" s="54">
        <f>SUM(E9,E19,E35,E32)</f>
        <v>596</v>
      </c>
      <c r="F45" s="54">
        <f>SUM(F9,F19,F35,F32)</f>
        <v>134</v>
      </c>
      <c r="G45" s="8">
        <f t="shared" si="5"/>
        <v>0.22483221476510068</v>
      </c>
      <c r="H45" s="44">
        <v>4.3059701492537314</v>
      </c>
      <c r="I45" s="44">
        <v>1.0776444092493787</v>
      </c>
      <c r="J45" s="44">
        <v>4.1278195488721803</v>
      </c>
      <c r="K45" s="44">
        <v>1.2816510057437773</v>
      </c>
      <c r="L45" s="44">
        <v>4.5</v>
      </c>
      <c r="M45" s="44">
        <v>0.97530483039669291</v>
      </c>
      <c r="N45" s="44">
        <v>4.3684210526315788</v>
      </c>
      <c r="O45" s="44">
        <v>1.0406414412516913</v>
      </c>
      <c r="P45" s="44">
        <v>4.5074626865671643</v>
      </c>
      <c r="Q45" s="44">
        <v>1.0672589348117849</v>
      </c>
      <c r="R45" s="44">
        <v>4.5338345864661651</v>
      </c>
      <c r="S45" s="44">
        <v>0.86645281901704974</v>
      </c>
      <c r="T45" s="44">
        <v>4.3134328358208958</v>
      </c>
      <c r="U45" s="44">
        <v>1.1465404678105504</v>
      </c>
      <c r="V45" s="19">
        <v>4.3795629799445308</v>
      </c>
      <c r="W45" s="54">
        <f>SUM(W9,W19,W35,W32)</f>
        <v>0</v>
      </c>
      <c r="X45" s="15">
        <f t="shared" si="13"/>
        <v>0</v>
      </c>
      <c r="Y45" s="25">
        <f>SUM(Y9,Y19,Y35,Y32)</f>
        <v>0</v>
      </c>
      <c r="Z45" s="8">
        <f t="shared" si="14"/>
        <v>0</v>
      </c>
      <c r="AA45" s="25">
        <f>SUM(AA9,AA19,AA35,AA32)</f>
        <v>19</v>
      </c>
      <c r="AB45" s="8">
        <f t="shared" si="15"/>
        <v>1</v>
      </c>
      <c r="AC45" s="57"/>
    </row>
    <row r="46" spans="1:29" x14ac:dyDescent="0.2">
      <c r="A46" s="20" t="s">
        <v>29</v>
      </c>
      <c r="B46" s="21">
        <f>SUM(B3,B6,B7,B8,B13,B14,B15,B16,B20,B34)</f>
        <v>165</v>
      </c>
      <c r="C46" s="21">
        <f>SUM(C3,C6,C7,C8,C13,C14,C15,C16,C20,C34)</f>
        <v>156</v>
      </c>
      <c r="D46" s="8">
        <f t="shared" si="6"/>
        <v>0.94545454545454544</v>
      </c>
      <c r="E46" s="54">
        <f>SUM(E3,E6,E7,E8,E13,E14,E15,E16,E20,E34)</f>
        <v>3363</v>
      </c>
      <c r="F46" s="54">
        <f>SUM(F3,F6,F7,F8,F13,F14,F15,F16,F20,F34)</f>
        <v>1524</v>
      </c>
      <c r="G46" s="8">
        <f t="shared" si="5"/>
        <v>0.45316681534344333</v>
      </c>
      <c r="H46" s="44">
        <v>4.0125827814569535</v>
      </c>
      <c r="I46" s="44">
        <v>1.2528988063372679</v>
      </c>
      <c r="J46" s="44">
        <v>3.8928809048569528</v>
      </c>
      <c r="K46" s="44">
        <v>1.3322172545685451</v>
      </c>
      <c r="L46" s="44">
        <v>4.1110372340425529</v>
      </c>
      <c r="M46" s="44">
        <v>1.21819669248447</v>
      </c>
      <c r="N46" s="44">
        <v>4.1516778523489934</v>
      </c>
      <c r="O46" s="44">
        <v>1.2710869595257357</v>
      </c>
      <c r="P46" s="44">
        <v>4.1737057220708449</v>
      </c>
      <c r="Q46" s="44">
        <v>1.3113486714133957</v>
      </c>
      <c r="R46" s="44">
        <v>4.032558139534884</v>
      </c>
      <c r="S46" s="44">
        <v>1.3421869685278192</v>
      </c>
      <c r="T46" s="44">
        <v>4.0974155069582503</v>
      </c>
      <c r="U46" s="44">
        <v>1.2794747555867518</v>
      </c>
      <c r="V46" s="19">
        <v>4.0674083058956336</v>
      </c>
      <c r="W46" s="54">
        <f>SUM(W3,W6,W7,W8,W13,W14,W15,W16,W20,W34)</f>
        <v>0</v>
      </c>
      <c r="X46" s="15">
        <f t="shared" si="13"/>
        <v>0</v>
      </c>
      <c r="Y46" s="25">
        <f>SUM(Y3,Y6,Y7,Y8,Y13,Y14,Y15,Y16,Y20,Y34)</f>
        <v>26</v>
      </c>
      <c r="Z46" s="8">
        <f t="shared" si="14"/>
        <v>0.16666666666666666</v>
      </c>
      <c r="AA46" s="25">
        <f>SUM(AA3,AA6,AA7,AA8,AA13,AA14,AA15,AA16,AA20,AA34)</f>
        <v>130</v>
      </c>
      <c r="AB46" s="8">
        <f t="shared" si="15"/>
        <v>0.83333333333333337</v>
      </c>
      <c r="AC46" s="57"/>
    </row>
    <row r="47" spans="1:29" x14ac:dyDescent="0.2">
      <c r="A47" s="20" t="s">
        <v>30</v>
      </c>
      <c r="B47" s="21">
        <f>SUM(B4,B5,B12,B23,B24,B25,B26,B27,B28,B29,B30,B31,B33,B36)</f>
        <v>221</v>
      </c>
      <c r="C47" s="21">
        <f>SUM(C4,C5,C12,C23,C24,C25,C26,C27,C28,C29,C30,C31,C33,C36)</f>
        <v>182</v>
      </c>
      <c r="D47" s="8">
        <f t="shared" si="6"/>
        <v>0.82352941176470584</v>
      </c>
      <c r="E47" s="54">
        <f>SUM(E4,E5,E12,E23,E24,E25,E26,E27,E28,E29,E30,E31,E33,E36)</f>
        <v>3017</v>
      </c>
      <c r="F47" s="54">
        <f>SUM(F4,F5,F12,F23,F24,F25,F26,F27,F28,F29,F30,F31,F33,F36)</f>
        <v>1325</v>
      </c>
      <c r="G47" s="8">
        <f t="shared" si="5"/>
        <v>0.43917799138216773</v>
      </c>
      <c r="H47" s="44">
        <v>3.968060836501901</v>
      </c>
      <c r="I47" s="44">
        <v>1.2715893754176693</v>
      </c>
      <c r="J47" s="44">
        <v>3.9256449165402123</v>
      </c>
      <c r="K47" s="44">
        <v>1.3439346583250749</v>
      </c>
      <c r="L47" s="44">
        <v>4.0563271604938276</v>
      </c>
      <c r="M47" s="44">
        <v>1.2730919153500626</v>
      </c>
      <c r="N47" s="44">
        <v>4.1734772552043173</v>
      </c>
      <c r="O47" s="44">
        <v>1.2963527950059051</v>
      </c>
      <c r="P47" s="44">
        <v>4.4614209320091671</v>
      </c>
      <c r="Q47" s="44">
        <v>1.0409438190673321</v>
      </c>
      <c r="R47" s="44">
        <v>4.053763440860215</v>
      </c>
      <c r="S47" s="44">
        <v>1.2927506021064423</v>
      </c>
      <c r="T47" s="44">
        <v>3.9863221884498481</v>
      </c>
      <c r="U47" s="44">
        <v>1.3837057752793829</v>
      </c>
      <c r="V47" s="19">
        <v>4.0892881042942122</v>
      </c>
      <c r="W47" s="54">
        <f>SUM(W4,W5,W12,W23,W24,W25,W26,W27,W28,W29,W30,W31,W33,W36)</f>
        <v>7</v>
      </c>
      <c r="X47" s="15">
        <f t="shared" si="13"/>
        <v>3.8461538461538464E-2</v>
      </c>
      <c r="Y47" s="25">
        <f>SUM(Y4,Y5,Y12,Y23,Y24,Y25,Y26,Y27,Y28,Y29,Y30,Y31,Y33,Y36)</f>
        <v>17</v>
      </c>
      <c r="Z47" s="8">
        <f t="shared" si="14"/>
        <v>9.3406593406593408E-2</v>
      </c>
      <c r="AA47" s="25">
        <f>SUM(AA4,AA5,AA12,AA23,AA24,AA25,AA26,AA27,AA28,AA29,AA30,AA31,AA33,AA36)</f>
        <v>158</v>
      </c>
      <c r="AB47" s="8">
        <f t="shared" si="15"/>
        <v>0.86813186813186816</v>
      </c>
      <c r="AC47" s="57"/>
    </row>
    <row r="48" spans="1:29" x14ac:dyDescent="0.2">
      <c r="A48" s="27" t="s">
        <v>23</v>
      </c>
      <c r="B48" s="10">
        <f>SUM(B3:B41)</f>
        <v>542</v>
      </c>
      <c r="C48" s="10">
        <f>SUM(C3:C41)</f>
        <v>413</v>
      </c>
      <c r="D48" s="11">
        <f t="shared" si="6"/>
        <v>0.76199261992619927</v>
      </c>
      <c r="E48" s="10">
        <f>SUM(E3:E41)</f>
        <v>7997</v>
      </c>
      <c r="F48" s="10">
        <f>SUM(F3:F41)</f>
        <v>3225</v>
      </c>
      <c r="G48" s="11">
        <f t="shared" si="5"/>
        <v>0.40327622858571965</v>
      </c>
      <c r="H48" s="34">
        <v>4.0168802750859642</v>
      </c>
      <c r="I48" s="34">
        <v>1.2465196658722653</v>
      </c>
      <c r="J48" s="34">
        <v>3.9323943661971832</v>
      </c>
      <c r="K48" s="34">
        <v>1.329944747593921</v>
      </c>
      <c r="L48" s="34">
        <v>4.1124447252053065</v>
      </c>
      <c r="M48" s="34">
        <v>1.2253212723536784</v>
      </c>
      <c r="N48" s="34">
        <v>4.184435305283138</v>
      </c>
      <c r="O48" s="34">
        <v>1.2643448066869183</v>
      </c>
      <c r="P48" s="34">
        <v>4.311230964467005</v>
      </c>
      <c r="Q48" s="34">
        <v>1.2084651206832262</v>
      </c>
      <c r="R48" s="34">
        <v>4.0729330399245525</v>
      </c>
      <c r="S48" s="34">
        <v>1.3030056611780731</v>
      </c>
      <c r="T48" s="34">
        <v>4.065292096219931</v>
      </c>
      <c r="U48" s="34">
        <v>1.3216176110984736</v>
      </c>
      <c r="V48" s="34">
        <v>4.0993729674832968</v>
      </c>
      <c r="W48" s="10">
        <f>SUM(W3:W41)</f>
        <v>7</v>
      </c>
      <c r="X48" s="15">
        <f t="shared" si="13"/>
        <v>1.6949152542372881E-2</v>
      </c>
      <c r="Y48" s="14">
        <f>SUM(Y3:Y41)</f>
        <v>55</v>
      </c>
      <c r="Z48" s="8">
        <f t="shared" si="14"/>
        <v>0.13317191283292978</v>
      </c>
      <c r="AA48" s="14">
        <f>SUM(AA3:AA41)</f>
        <v>351</v>
      </c>
      <c r="AB48" s="8">
        <f t="shared" si="15"/>
        <v>0.84987893462469732</v>
      </c>
      <c r="AC48" s="57"/>
    </row>
    <row r="49" spans="1:21" x14ac:dyDescent="0.2">
      <c r="J49" s="38"/>
      <c r="L49" s="38"/>
      <c r="N49" s="38"/>
      <c r="P49" s="38"/>
      <c r="R49" s="38"/>
    </row>
    <row r="50" spans="1:21" x14ac:dyDescent="0.2"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</row>
    <row r="51" spans="1:21" ht="12.75" x14ac:dyDescent="0.2">
      <c r="B51" s="46"/>
      <c r="C51"/>
    </row>
    <row r="52" spans="1:21" ht="12.75" x14ac:dyDescent="0.2">
      <c r="B52" s="46"/>
      <c r="D52" s="8"/>
    </row>
    <row r="53" spans="1:21" ht="12.75" x14ac:dyDescent="0.2">
      <c r="A53" s="45"/>
      <c r="B53" s="46"/>
      <c r="C53" s="9"/>
    </row>
    <row r="54" spans="1:21" ht="12.75" x14ac:dyDescent="0.2">
      <c r="A54" s="45"/>
      <c r="B54" s="46"/>
      <c r="C54"/>
    </row>
    <row r="55" spans="1:21" ht="12.75" x14ac:dyDescent="0.2">
      <c r="B55" s="46"/>
      <c r="C55"/>
    </row>
    <row r="56" spans="1:21" ht="12.75" x14ac:dyDescent="0.2">
      <c r="B56" s="46"/>
    </row>
    <row r="58" spans="1:21" ht="12.75" x14ac:dyDescent="0.2">
      <c r="A58" s="58"/>
    </row>
    <row r="59" spans="1:21" ht="12.75" x14ac:dyDescent="0.2">
      <c r="A59" s="58"/>
    </row>
  </sheetData>
  <mergeCells count="4">
    <mergeCell ref="W2:X2"/>
    <mergeCell ref="Y2:Z2"/>
    <mergeCell ref="AA2:AB2"/>
    <mergeCell ref="W1:AB1"/>
  </mergeCells>
  <pageMargins left="0.47244094488188981" right="0.27559055118110237" top="0.9055118110236221" bottom="0.43307086614173229" header="0" footer="0"/>
  <pageSetup paperSize="8" scale="60" orientation="landscape" r:id="rId1"/>
  <headerFooter alignWithMargins="0">
    <oddHeader>&amp;C&amp;"Arial,Negrita"&amp;12RESULTADOS FINALES MASTER</oddHeader>
  </headerFooter>
  <ignoredErrors>
    <ignoredError sqref="D43:D48 Z43:Z48" formula="1"/>
    <ignoredError sqref="X22:X42 X3:X20" unlockedFormula="1"/>
    <ignoredError sqref="X43:X48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9"/>
  <sheetViews>
    <sheetView topLeftCell="A19" zoomScale="85" zoomScaleNormal="85" workbookViewId="0">
      <pane xSplit="1" topLeftCell="B1" activePane="topRight" state="frozen"/>
      <selection pane="topRight" activeCell="H60" sqref="H60"/>
    </sheetView>
  </sheetViews>
  <sheetFormatPr baseColWidth="10" defaultRowHeight="12" x14ac:dyDescent="0.2"/>
  <cols>
    <col min="1" max="1" width="48.85546875" style="9" customWidth="1"/>
    <col min="2" max="2" width="11.42578125" style="13" customWidth="1"/>
    <col min="3" max="3" width="11.28515625" style="13" customWidth="1"/>
    <col min="4" max="4" width="11.42578125" style="13" customWidth="1"/>
    <col min="5" max="5" width="13.28515625" style="13" customWidth="1"/>
    <col min="6" max="11" width="7.85546875" style="9" customWidth="1"/>
    <col min="12" max="13" width="7.140625" style="9" customWidth="1"/>
    <col min="14" max="17" width="7.42578125" style="9" customWidth="1"/>
    <col min="18" max="18" width="11.42578125" style="9" customWidth="1"/>
    <col min="19" max="19" width="5.28515625" style="13" customWidth="1"/>
    <col min="20" max="20" width="8.28515625" style="9" customWidth="1"/>
    <col min="21" max="21" width="4.5703125" style="9" customWidth="1"/>
    <col min="22" max="22" width="8.5703125" style="9" customWidth="1"/>
    <col min="23" max="23" width="5.28515625" style="9" customWidth="1"/>
    <col min="24" max="24" width="9.28515625" style="9" customWidth="1"/>
    <col min="25" max="16384" width="11.42578125" style="9"/>
  </cols>
  <sheetData>
    <row r="1" spans="1:25" s="12" customFormat="1" ht="12.75" customHeight="1" x14ac:dyDescent="0.2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96" t="s">
        <v>24</v>
      </c>
      <c r="T1" s="96"/>
      <c r="U1" s="96"/>
      <c r="V1" s="96"/>
      <c r="W1" s="96"/>
      <c r="X1" s="96"/>
    </row>
    <row r="2" spans="1:25" s="12" customFormat="1" ht="47.25" customHeight="1" x14ac:dyDescent="0.2">
      <c r="A2" s="28" t="s">
        <v>6</v>
      </c>
      <c r="B2" s="28" t="s">
        <v>7</v>
      </c>
      <c r="C2" s="29" t="s">
        <v>8</v>
      </c>
      <c r="D2" s="30" t="s">
        <v>9</v>
      </c>
      <c r="E2" s="31" t="s">
        <v>55</v>
      </c>
      <c r="F2" s="31" t="s">
        <v>11</v>
      </c>
      <c r="G2" s="31" t="s">
        <v>34</v>
      </c>
      <c r="H2" s="31" t="s">
        <v>12</v>
      </c>
      <c r="I2" s="31" t="s">
        <v>35</v>
      </c>
      <c r="J2" s="31" t="s">
        <v>13</v>
      </c>
      <c r="K2" s="31" t="s">
        <v>36</v>
      </c>
      <c r="L2" s="31" t="s">
        <v>14</v>
      </c>
      <c r="M2" s="31" t="s">
        <v>37</v>
      </c>
      <c r="N2" s="31" t="s">
        <v>15</v>
      </c>
      <c r="O2" s="31" t="s">
        <v>38</v>
      </c>
      <c r="P2" s="31" t="s">
        <v>16</v>
      </c>
      <c r="Q2" s="31" t="s">
        <v>39</v>
      </c>
      <c r="R2" s="32" t="s">
        <v>65</v>
      </c>
      <c r="S2" s="94" t="s">
        <v>17</v>
      </c>
      <c r="T2" s="95"/>
      <c r="U2" s="94" t="s">
        <v>18</v>
      </c>
      <c r="V2" s="95"/>
      <c r="W2" s="94" t="s">
        <v>19</v>
      </c>
      <c r="X2" s="95"/>
    </row>
    <row r="3" spans="1:25" ht="12.75" x14ac:dyDescent="0.2">
      <c r="A3" s="56" t="s">
        <v>66</v>
      </c>
      <c r="B3" s="39">
        <v>6</v>
      </c>
      <c r="C3" s="59">
        <v>6</v>
      </c>
      <c r="D3" s="7">
        <f>C3/B3</f>
        <v>1</v>
      </c>
      <c r="E3" s="8">
        <v>0.96</v>
      </c>
      <c r="F3" s="19">
        <v>4.04</v>
      </c>
      <c r="G3" s="19">
        <v>1.5673757260678327</v>
      </c>
      <c r="H3" s="19">
        <v>4.166666666666667</v>
      </c>
      <c r="I3" s="19">
        <v>1.606147609943599</v>
      </c>
      <c r="J3" s="19">
        <v>4.6399999999999997</v>
      </c>
      <c r="K3" s="19">
        <v>0.69999999999999973</v>
      </c>
      <c r="L3" s="19">
        <v>4.72</v>
      </c>
      <c r="M3" s="19">
        <v>0.6782329983125257</v>
      </c>
      <c r="N3" s="19">
        <v>4.12</v>
      </c>
      <c r="O3" s="19">
        <v>1.4809906594348705</v>
      </c>
      <c r="P3" s="19">
        <v>4.08</v>
      </c>
      <c r="Q3" s="19">
        <v>1.5790292376436013</v>
      </c>
      <c r="R3" s="19">
        <f>AVERAGE(F3,H3,J3,L3,N3,P3)</f>
        <v>4.2944444444444443</v>
      </c>
      <c r="S3" s="13">
        <v>0</v>
      </c>
      <c r="T3" s="15">
        <f>S3/C3</f>
        <v>0</v>
      </c>
      <c r="U3" s="13">
        <v>1</v>
      </c>
      <c r="V3" s="8">
        <f>U3/C3</f>
        <v>0.16666666666666666</v>
      </c>
      <c r="W3" s="13">
        <v>5</v>
      </c>
      <c r="X3" s="8">
        <f>W3/C3</f>
        <v>0.83333333333333337</v>
      </c>
      <c r="Y3" s="57"/>
    </row>
    <row r="4" spans="1:25" ht="12.75" x14ac:dyDescent="0.2">
      <c r="A4" s="61" t="s">
        <v>67</v>
      </c>
      <c r="B4" s="39">
        <v>12</v>
      </c>
      <c r="C4" s="59">
        <v>12</v>
      </c>
      <c r="D4" s="7">
        <f t="shared" ref="D4:D44" si="0">C4/B4</f>
        <v>1</v>
      </c>
      <c r="E4" s="8">
        <v>1</v>
      </c>
      <c r="F4" s="19">
        <v>4.5338345864661651</v>
      </c>
      <c r="G4" s="19">
        <v>0.7441577726617491</v>
      </c>
      <c r="H4" s="19">
        <v>4.5488721804511281</v>
      </c>
      <c r="I4" s="19">
        <v>0.79263814792021714</v>
      </c>
      <c r="J4" s="19">
        <v>4.6917293233082704</v>
      </c>
      <c r="K4" s="19">
        <v>0.59263728914245339</v>
      </c>
      <c r="L4" s="19">
        <v>4.7142857142857144</v>
      </c>
      <c r="M4" s="19">
        <v>0.5848002582004761</v>
      </c>
      <c r="N4" s="19">
        <v>4.6992481203007515</v>
      </c>
      <c r="O4" s="19">
        <v>0.71758182308250362</v>
      </c>
      <c r="P4" s="19">
        <v>4.6541353383458643</v>
      </c>
      <c r="Q4" s="19">
        <v>0.70758994269231723</v>
      </c>
      <c r="R4" s="19">
        <f t="shared" ref="R4:R47" si="1">AVERAGE(F4,H4,J4,L4,N4,P4)</f>
        <v>4.640350877192982</v>
      </c>
      <c r="S4" s="13">
        <v>0</v>
      </c>
      <c r="T4" s="15">
        <f t="shared" ref="T4:T44" si="2">S4/C4</f>
        <v>0</v>
      </c>
      <c r="U4" s="13">
        <v>0</v>
      </c>
      <c r="V4" s="8">
        <f t="shared" ref="V4:V43" si="3">U4/C4</f>
        <v>0</v>
      </c>
      <c r="W4" s="13">
        <v>12</v>
      </c>
      <c r="X4" s="8">
        <f t="shared" ref="X4:X43" si="4">W4/C4</f>
        <v>1</v>
      </c>
      <c r="Y4" s="57"/>
    </row>
    <row r="5" spans="1:25" ht="12.75" x14ac:dyDescent="0.2">
      <c r="A5" s="61" t="s">
        <v>104</v>
      </c>
      <c r="B5" s="39">
        <v>15</v>
      </c>
      <c r="C5" s="59">
        <v>15</v>
      </c>
      <c r="D5" s="7">
        <f t="shared" si="0"/>
        <v>1</v>
      </c>
      <c r="E5" s="8">
        <v>1</v>
      </c>
      <c r="F5" s="19">
        <v>4.5882352941176467</v>
      </c>
      <c r="G5" s="19">
        <v>0.67187507916602895</v>
      </c>
      <c r="H5" s="19">
        <v>4.5514705882352944</v>
      </c>
      <c r="I5" s="19">
        <v>0.69729480391939413</v>
      </c>
      <c r="J5" s="19">
        <v>4.6148148148148147</v>
      </c>
      <c r="K5" s="19">
        <v>0.6800481236832816</v>
      </c>
      <c r="L5" s="19">
        <v>4.742647058823529</v>
      </c>
      <c r="M5" s="19">
        <v>0.55772452418750018</v>
      </c>
      <c r="N5" s="19">
        <v>4.5</v>
      </c>
      <c r="O5" s="19">
        <v>1.0818365728567185</v>
      </c>
      <c r="P5" s="19">
        <v>4.6296296296296298</v>
      </c>
      <c r="Q5" s="19">
        <v>0.66625194397230492</v>
      </c>
      <c r="R5" s="19">
        <f t="shared" si="1"/>
        <v>4.6044662309368194</v>
      </c>
      <c r="S5" s="13">
        <v>0</v>
      </c>
      <c r="T5" s="15">
        <f t="shared" si="2"/>
        <v>0</v>
      </c>
      <c r="U5" s="13">
        <v>0</v>
      </c>
      <c r="V5" s="8">
        <f t="shared" si="3"/>
        <v>0</v>
      </c>
      <c r="W5" s="13">
        <v>15</v>
      </c>
      <c r="X5" s="8">
        <f t="shared" si="4"/>
        <v>1</v>
      </c>
      <c r="Y5" s="57"/>
    </row>
    <row r="6" spans="1:25" ht="12.75" x14ac:dyDescent="0.2">
      <c r="A6" s="56" t="s">
        <v>69</v>
      </c>
      <c r="B6" s="39">
        <v>5</v>
      </c>
      <c r="C6" s="59">
        <v>5</v>
      </c>
      <c r="D6" s="7">
        <f t="shared" si="0"/>
        <v>1</v>
      </c>
      <c r="E6" s="8">
        <v>1</v>
      </c>
      <c r="F6" s="19">
        <v>4.5</v>
      </c>
      <c r="G6" s="19">
        <v>0.84983658559879749</v>
      </c>
      <c r="H6" s="19">
        <v>4.5</v>
      </c>
      <c r="I6" s="19">
        <v>0.70710678118654757</v>
      </c>
      <c r="J6" s="19">
        <v>4.7</v>
      </c>
      <c r="K6" s="19">
        <v>0.48304589153964728</v>
      </c>
      <c r="L6" s="19">
        <v>4.7</v>
      </c>
      <c r="M6" s="19">
        <v>0.48304589153964728</v>
      </c>
      <c r="N6" s="19">
        <v>3.8</v>
      </c>
      <c r="O6" s="19">
        <v>1.5491933384829666</v>
      </c>
      <c r="P6" s="19">
        <v>4.0999999999999996</v>
      </c>
      <c r="Q6" s="19">
        <v>1.1005049346146121</v>
      </c>
      <c r="R6" s="19">
        <f t="shared" si="1"/>
        <v>4.3833333333333329</v>
      </c>
      <c r="S6" s="13">
        <v>0</v>
      </c>
      <c r="T6" s="15">
        <f t="shared" si="2"/>
        <v>0</v>
      </c>
      <c r="U6" s="13">
        <v>0</v>
      </c>
      <c r="V6" s="8">
        <f t="shared" si="3"/>
        <v>0</v>
      </c>
      <c r="W6" s="13">
        <v>5</v>
      </c>
      <c r="X6" s="8">
        <f t="shared" si="4"/>
        <v>1</v>
      </c>
      <c r="Y6" s="57"/>
    </row>
    <row r="7" spans="1:25" ht="12.75" x14ac:dyDescent="0.2">
      <c r="A7" s="56" t="s">
        <v>70</v>
      </c>
      <c r="B7" s="39">
        <v>5</v>
      </c>
      <c r="C7" s="59">
        <v>4</v>
      </c>
      <c r="D7" s="7">
        <f t="shared" si="0"/>
        <v>0.8</v>
      </c>
      <c r="E7" s="8">
        <v>0.96666666666666667</v>
      </c>
      <c r="F7" s="19">
        <v>4.5517241379310347</v>
      </c>
      <c r="G7" s="19">
        <v>0.86957324905264977</v>
      </c>
      <c r="H7" s="19">
        <v>4.5333333333333332</v>
      </c>
      <c r="I7" s="19">
        <v>0.89955289021760787</v>
      </c>
      <c r="J7" s="19">
        <v>4.5517241379310347</v>
      </c>
      <c r="K7" s="19">
        <v>0.98511083120311693</v>
      </c>
      <c r="L7" s="19">
        <v>4.7586206896551726</v>
      </c>
      <c r="M7" s="19">
        <v>0.51096354453362225</v>
      </c>
      <c r="N7" s="19">
        <v>4.4482758620689653</v>
      </c>
      <c r="O7" s="19">
        <v>1.1522092721795607</v>
      </c>
      <c r="P7" s="19">
        <v>4.6071428571428568</v>
      </c>
      <c r="Q7" s="19">
        <v>0.87514171188043399</v>
      </c>
      <c r="R7" s="19">
        <f t="shared" si="1"/>
        <v>4.5751368363437335</v>
      </c>
      <c r="S7" s="13">
        <v>0</v>
      </c>
      <c r="T7" s="15">
        <f t="shared" si="2"/>
        <v>0</v>
      </c>
      <c r="U7" s="13">
        <v>0</v>
      </c>
      <c r="V7" s="8">
        <f t="shared" si="3"/>
        <v>0</v>
      </c>
      <c r="W7" s="13">
        <v>4</v>
      </c>
      <c r="X7" s="8">
        <f t="shared" si="4"/>
        <v>1</v>
      </c>
      <c r="Y7" s="57"/>
    </row>
    <row r="8" spans="1:25" ht="12.75" x14ac:dyDescent="0.2">
      <c r="A8" s="56" t="s">
        <v>103</v>
      </c>
      <c r="B8" s="39">
        <v>11</v>
      </c>
      <c r="C8" s="59">
        <v>14</v>
      </c>
      <c r="D8" s="7">
        <f t="shared" si="0"/>
        <v>1.2727272727272727</v>
      </c>
      <c r="E8" s="8">
        <v>1</v>
      </c>
      <c r="F8" s="19">
        <v>4.7307692307692308</v>
      </c>
      <c r="G8" s="19">
        <v>0.89258237530398066</v>
      </c>
      <c r="H8" s="19">
        <v>4.615384615384615</v>
      </c>
      <c r="I8" s="19">
        <v>0.98337834378888389</v>
      </c>
      <c r="J8" s="19">
        <v>4.7948717948717947</v>
      </c>
      <c r="K8" s="19">
        <v>0.84298440710532174</v>
      </c>
      <c r="L8" s="19">
        <v>4.8461538461538458</v>
      </c>
      <c r="M8" s="19">
        <v>0.80706173949001681</v>
      </c>
      <c r="N8" s="19">
        <v>4.6282051282051286</v>
      </c>
      <c r="O8" s="19">
        <v>1.0824332181070904</v>
      </c>
      <c r="P8" s="19">
        <v>4.7179487179487181</v>
      </c>
      <c r="Q8" s="19">
        <v>0.95206454950644326</v>
      </c>
      <c r="R8" s="19">
        <f t="shared" si="1"/>
        <v>4.7222222222222223</v>
      </c>
      <c r="S8" s="13">
        <v>0</v>
      </c>
      <c r="T8" s="15">
        <f t="shared" si="2"/>
        <v>0</v>
      </c>
      <c r="U8" s="13">
        <v>0</v>
      </c>
      <c r="V8" s="8">
        <f t="shared" si="3"/>
        <v>0</v>
      </c>
      <c r="W8" s="13">
        <v>14</v>
      </c>
      <c r="X8" s="8">
        <f t="shared" si="4"/>
        <v>1</v>
      </c>
      <c r="Y8" s="57"/>
    </row>
    <row r="9" spans="1:25" ht="12.75" x14ac:dyDescent="0.2">
      <c r="A9" s="56" t="s">
        <v>71</v>
      </c>
      <c r="B9" s="39">
        <v>6</v>
      </c>
      <c r="C9" s="59">
        <v>0</v>
      </c>
      <c r="D9" s="7">
        <f t="shared" si="0"/>
        <v>0</v>
      </c>
      <c r="E9" s="8">
        <v>1</v>
      </c>
      <c r="F9" s="19">
        <v>3.25</v>
      </c>
      <c r="G9" s="19">
        <v>2.2173557826083452</v>
      </c>
      <c r="H9" s="19">
        <v>3</v>
      </c>
      <c r="I9" s="19">
        <v>2</v>
      </c>
      <c r="J9" s="19">
        <v>3.25</v>
      </c>
      <c r="K9" s="19">
        <v>2.2173557826083452</v>
      </c>
      <c r="L9" s="19">
        <v>3.5</v>
      </c>
      <c r="M9" s="19">
        <v>1.7320508075688772</v>
      </c>
      <c r="N9" s="19">
        <v>3</v>
      </c>
      <c r="O9" s="19">
        <v>2</v>
      </c>
      <c r="P9" s="19">
        <v>3</v>
      </c>
      <c r="Q9" s="19">
        <v>2</v>
      </c>
      <c r="R9" s="19">
        <f t="shared" si="1"/>
        <v>3.1666666666666665</v>
      </c>
      <c r="T9" s="15"/>
      <c r="U9" s="13"/>
      <c r="V9" s="8"/>
      <c r="W9" s="13"/>
      <c r="X9" s="8"/>
      <c r="Y9" s="57"/>
    </row>
    <row r="10" spans="1:25" ht="12.75" x14ac:dyDescent="0.2">
      <c r="A10" s="56" t="s">
        <v>72</v>
      </c>
      <c r="B10" s="39">
        <v>11</v>
      </c>
      <c r="C10" s="59">
        <v>8</v>
      </c>
      <c r="D10" s="7">
        <f t="shared" si="0"/>
        <v>0.72727272727272729</v>
      </c>
      <c r="E10" s="8">
        <v>0.94915254237288138</v>
      </c>
      <c r="F10" s="19">
        <v>3.7966101694915255</v>
      </c>
      <c r="G10" s="19">
        <v>1.5511915444202902</v>
      </c>
      <c r="H10" s="19">
        <v>3.9230769230769229</v>
      </c>
      <c r="I10" s="19">
        <v>1.7805722130066852</v>
      </c>
      <c r="J10" s="19">
        <v>4.2241379310344831</v>
      </c>
      <c r="K10" s="19">
        <v>1.3897254991894612</v>
      </c>
      <c r="L10" s="19">
        <v>4.8305084745762707</v>
      </c>
      <c r="M10" s="19">
        <v>0.53020953479639843</v>
      </c>
      <c r="N10" s="19">
        <v>3.8644067796610169</v>
      </c>
      <c r="O10" s="19">
        <v>1.6862284698008856</v>
      </c>
      <c r="P10" s="19">
        <v>4.0169491525423728</v>
      </c>
      <c r="Q10" s="19">
        <v>1.4561584489348822</v>
      </c>
      <c r="R10" s="19">
        <f t="shared" si="1"/>
        <v>4.1092815717304321</v>
      </c>
      <c r="S10" s="13">
        <v>0</v>
      </c>
      <c r="T10" s="15">
        <f t="shared" si="2"/>
        <v>0</v>
      </c>
      <c r="U10" s="13">
        <v>2</v>
      </c>
      <c r="V10" s="8">
        <f t="shared" si="3"/>
        <v>0.25</v>
      </c>
      <c r="W10" s="13">
        <v>6</v>
      </c>
      <c r="X10" s="8">
        <f t="shared" si="4"/>
        <v>0.75</v>
      </c>
      <c r="Y10" s="57"/>
    </row>
    <row r="11" spans="1:25" ht="12.75" x14ac:dyDescent="0.2">
      <c r="A11" t="s">
        <v>73</v>
      </c>
      <c r="B11" s="39">
        <v>10</v>
      </c>
      <c r="C11" s="59">
        <v>9</v>
      </c>
      <c r="D11" s="7">
        <f t="shared" si="0"/>
        <v>0.9</v>
      </c>
      <c r="E11" s="8">
        <v>1</v>
      </c>
      <c r="F11" s="19">
        <v>4.9090909090909092</v>
      </c>
      <c r="G11" s="19">
        <v>0.29424494316825406</v>
      </c>
      <c r="H11" s="19">
        <v>4.8571428571428568</v>
      </c>
      <c r="I11" s="19">
        <v>0.35856858280031695</v>
      </c>
      <c r="J11" s="19">
        <v>4.9545454545454541</v>
      </c>
      <c r="K11" s="19">
        <v>0.21320071635561505</v>
      </c>
      <c r="L11" s="19">
        <v>4.8181818181818183</v>
      </c>
      <c r="M11" s="19">
        <v>0.50108108234321724</v>
      </c>
      <c r="N11" s="19">
        <v>4.9090909090909092</v>
      </c>
      <c r="O11" s="19">
        <v>0.29424494316825406</v>
      </c>
      <c r="P11" s="19">
        <v>4.8181818181818183</v>
      </c>
      <c r="Q11" s="19">
        <v>0.39477101697586015</v>
      </c>
      <c r="R11" s="19">
        <f t="shared" si="1"/>
        <v>4.8777056277056277</v>
      </c>
      <c r="S11" s="13">
        <v>0</v>
      </c>
      <c r="T11" s="15">
        <f t="shared" si="2"/>
        <v>0</v>
      </c>
      <c r="U11" s="13">
        <v>0</v>
      </c>
      <c r="V11" s="8">
        <f t="shared" si="3"/>
        <v>0</v>
      </c>
      <c r="W11" s="13">
        <v>9</v>
      </c>
      <c r="X11" s="8">
        <f t="shared" si="4"/>
        <v>1</v>
      </c>
      <c r="Y11" s="57"/>
    </row>
    <row r="12" spans="1:25" ht="12.75" x14ac:dyDescent="0.2">
      <c r="A12" t="s">
        <v>74</v>
      </c>
      <c r="B12" s="39">
        <v>34</v>
      </c>
      <c r="C12" s="59">
        <v>23</v>
      </c>
      <c r="D12" s="7">
        <f t="shared" si="0"/>
        <v>0.67647058823529416</v>
      </c>
      <c r="E12" s="8">
        <v>0.98064516129032253</v>
      </c>
      <c r="F12" s="19">
        <v>4.3896103896103895</v>
      </c>
      <c r="G12" s="19">
        <v>0.97224010799995786</v>
      </c>
      <c r="H12" s="19">
        <v>4.4733333333333336</v>
      </c>
      <c r="I12" s="19">
        <v>0.94618035843781545</v>
      </c>
      <c r="J12" s="19">
        <v>4.4605263157894735</v>
      </c>
      <c r="K12" s="19">
        <v>1.0350261790678881</v>
      </c>
      <c r="L12" s="19">
        <v>4.8692810457516336</v>
      </c>
      <c r="M12" s="19">
        <v>0.40866938215957449</v>
      </c>
      <c r="N12" s="19">
        <v>4.4509803921568629</v>
      </c>
      <c r="O12" s="19">
        <v>1.1862212032475463</v>
      </c>
      <c r="P12" s="19">
        <v>4.3660130718954244</v>
      </c>
      <c r="Q12" s="19">
        <v>1.0307868353001024</v>
      </c>
      <c r="R12" s="19">
        <f t="shared" si="1"/>
        <v>4.501624091422852</v>
      </c>
      <c r="S12" s="13">
        <v>0</v>
      </c>
      <c r="T12" s="15">
        <f t="shared" si="2"/>
        <v>0</v>
      </c>
      <c r="U12" s="13">
        <v>1</v>
      </c>
      <c r="V12" s="8">
        <f t="shared" si="3"/>
        <v>4.3478260869565216E-2</v>
      </c>
      <c r="W12" s="13">
        <v>22</v>
      </c>
      <c r="X12" s="8">
        <f t="shared" si="4"/>
        <v>0.95652173913043481</v>
      </c>
      <c r="Y12" s="57"/>
    </row>
    <row r="13" spans="1:25" ht="12.75" x14ac:dyDescent="0.2">
      <c r="A13" t="s">
        <v>75</v>
      </c>
      <c r="B13" s="39">
        <v>15</v>
      </c>
      <c r="C13" s="59">
        <v>13</v>
      </c>
      <c r="D13" s="7">
        <f t="shared" si="0"/>
        <v>0.8666666666666667</v>
      </c>
      <c r="E13" s="8">
        <v>1</v>
      </c>
      <c r="F13" s="19">
        <v>3.7547169811320753</v>
      </c>
      <c r="G13" s="19">
        <v>1.5305310840127271</v>
      </c>
      <c r="H13" s="19">
        <v>3.784313725490196</v>
      </c>
      <c r="I13" s="19">
        <v>1.6039167745266096</v>
      </c>
      <c r="J13" s="19">
        <v>4.0784313725490193</v>
      </c>
      <c r="K13" s="19">
        <v>1.2464852547046343</v>
      </c>
      <c r="L13" s="19">
        <v>4.2115384615384617</v>
      </c>
      <c r="M13" s="19">
        <v>1.1937178446389043</v>
      </c>
      <c r="N13" s="19">
        <v>3.4905660377358489</v>
      </c>
      <c r="O13" s="19">
        <v>1.6127215591309993</v>
      </c>
      <c r="P13" s="19">
        <v>3.7358490566037736</v>
      </c>
      <c r="Q13" s="19">
        <v>1.546098606122799</v>
      </c>
      <c r="R13" s="19">
        <f t="shared" si="1"/>
        <v>3.8425692725082286</v>
      </c>
      <c r="S13" s="13">
        <v>1</v>
      </c>
      <c r="T13" s="15">
        <f t="shared" si="2"/>
        <v>7.6923076923076927E-2</v>
      </c>
      <c r="U13" s="13">
        <v>3</v>
      </c>
      <c r="V13" s="8">
        <f t="shared" si="3"/>
        <v>0.23076923076923078</v>
      </c>
      <c r="W13" s="13">
        <v>9</v>
      </c>
      <c r="X13" s="8">
        <f t="shared" si="4"/>
        <v>0.69230769230769229</v>
      </c>
      <c r="Y13" s="57"/>
    </row>
    <row r="14" spans="1:25" ht="12.75" x14ac:dyDescent="0.2">
      <c r="A14" t="s">
        <v>76</v>
      </c>
      <c r="B14" s="39">
        <v>21</v>
      </c>
      <c r="C14" s="59">
        <v>14</v>
      </c>
      <c r="D14" s="7">
        <f t="shared" si="0"/>
        <v>0.66666666666666663</v>
      </c>
      <c r="E14" s="8">
        <v>1</v>
      </c>
      <c r="F14" s="19">
        <v>4.5135135135135132</v>
      </c>
      <c r="G14" s="19">
        <v>1.1025991183221644</v>
      </c>
      <c r="H14" s="19">
        <v>4.7181818181818178</v>
      </c>
      <c r="I14" s="19">
        <v>0.86874176843113127</v>
      </c>
      <c r="J14" s="19">
        <v>4.7657657657657655</v>
      </c>
      <c r="K14" s="19">
        <v>0.78572439020487128</v>
      </c>
      <c r="L14" s="19">
        <v>4.9099099099099099</v>
      </c>
      <c r="M14" s="19">
        <v>0.54854434725088563</v>
      </c>
      <c r="N14" s="19">
        <v>4.7207207207207205</v>
      </c>
      <c r="O14" s="19">
        <v>0.84392127132992234</v>
      </c>
      <c r="P14" s="19">
        <v>4.711711711711712</v>
      </c>
      <c r="Q14" s="19">
        <v>0.8462471956433989</v>
      </c>
      <c r="R14" s="19">
        <f t="shared" si="1"/>
        <v>4.7233005733005724</v>
      </c>
      <c r="S14" s="13">
        <v>0</v>
      </c>
      <c r="T14" s="15">
        <f t="shared" si="2"/>
        <v>0</v>
      </c>
      <c r="U14" s="13">
        <v>0</v>
      </c>
      <c r="V14" s="8">
        <f t="shared" si="3"/>
        <v>0</v>
      </c>
      <c r="W14" s="13">
        <v>14</v>
      </c>
      <c r="X14" s="8">
        <f t="shared" si="4"/>
        <v>1</v>
      </c>
      <c r="Y14" s="57"/>
    </row>
    <row r="15" spans="1:25" ht="12.75" x14ac:dyDescent="0.2">
      <c r="A15" t="s">
        <v>77</v>
      </c>
      <c r="B15" s="39">
        <v>14</v>
      </c>
      <c r="C15" s="59">
        <v>13</v>
      </c>
      <c r="D15" s="7">
        <f t="shared" si="0"/>
        <v>0.9285714285714286</v>
      </c>
      <c r="E15" s="8">
        <v>1</v>
      </c>
      <c r="F15" s="19">
        <v>4.2272727272727275</v>
      </c>
      <c r="G15" s="19">
        <v>1.2173863800407283</v>
      </c>
      <c r="H15" s="19">
        <v>4.2045454545454541</v>
      </c>
      <c r="I15" s="19">
        <v>1.2309864725334121</v>
      </c>
      <c r="J15" s="19">
        <v>4.3636363636363633</v>
      </c>
      <c r="K15" s="19">
        <v>1.0802865487842299</v>
      </c>
      <c r="L15" s="19">
        <v>4.5454545454545459</v>
      </c>
      <c r="M15" s="19">
        <v>0.84783021157144212</v>
      </c>
      <c r="N15" s="19">
        <v>4.2045454545454541</v>
      </c>
      <c r="O15" s="19">
        <v>1.1529445710580999</v>
      </c>
      <c r="P15" s="19">
        <v>4.2272727272727275</v>
      </c>
      <c r="Q15" s="19">
        <v>1.2550110972109458</v>
      </c>
      <c r="R15" s="19">
        <f t="shared" si="1"/>
        <v>4.295454545454545</v>
      </c>
      <c r="S15" s="13">
        <v>0</v>
      </c>
      <c r="T15" s="15">
        <f t="shared" si="2"/>
        <v>0</v>
      </c>
      <c r="U15" s="13">
        <v>1</v>
      </c>
      <c r="V15" s="8">
        <f t="shared" si="3"/>
        <v>7.6923076923076927E-2</v>
      </c>
      <c r="W15" s="13">
        <v>12</v>
      </c>
      <c r="X15" s="8">
        <f t="shared" si="4"/>
        <v>0.92307692307692313</v>
      </c>
      <c r="Y15" s="57"/>
    </row>
    <row r="16" spans="1:25" ht="12.75" x14ac:dyDescent="0.2">
      <c r="A16" t="s">
        <v>78</v>
      </c>
      <c r="B16" s="39">
        <v>18</v>
      </c>
      <c r="C16" s="59">
        <v>13</v>
      </c>
      <c r="D16" s="7">
        <f t="shared" si="0"/>
        <v>0.72222222222222221</v>
      </c>
      <c r="E16" s="8">
        <v>0.96739130434782605</v>
      </c>
      <c r="F16" s="19">
        <v>4.3043478260869561</v>
      </c>
      <c r="G16" s="19">
        <v>0.98045885686000234</v>
      </c>
      <c r="H16" s="19">
        <v>4.4021739130434785</v>
      </c>
      <c r="I16" s="19">
        <v>0.91459211600180057</v>
      </c>
      <c r="J16" s="19">
        <v>4.4130434782608692</v>
      </c>
      <c r="K16" s="19">
        <v>0.87896259922485942</v>
      </c>
      <c r="L16" s="19">
        <v>4.4891304347826084</v>
      </c>
      <c r="M16" s="19">
        <v>0.87070219505301438</v>
      </c>
      <c r="N16" s="19">
        <v>4.1739130434782608</v>
      </c>
      <c r="O16" s="19">
        <v>1.1252222798934692</v>
      </c>
      <c r="P16" s="19">
        <v>4.3586956521739131</v>
      </c>
      <c r="Q16" s="19">
        <v>0.94440540907185844</v>
      </c>
      <c r="R16" s="19">
        <f t="shared" si="1"/>
        <v>4.3568840579710146</v>
      </c>
      <c r="S16" s="13">
        <v>0</v>
      </c>
      <c r="T16" s="15">
        <f t="shared" si="2"/>
        <v>0</v>
      </c>
      <c r="U16" s="13">
        <v>0</v>
      </c>
      <c r="V16" s="8">
        <f t="shared" si="3"/>
        <v>0</v>
      </c>
      <c r="W16" s="13">
        <v>13</v>
      </c>
      <c r="X16" s="8">
        <f t="shared" si="4"/>
        <v>1</v>
      </c>
      <c r="Y16" s="57"/>
    </row>
    <row r="17" spans="1:25" ht="12.75" x14ac:dyDescent="0.2">
      <c r="A17" t="s">
        <v>79</v>
      </c>
      <c r="B17" s="39">
        <v>10</v>
      </c>
      <c r="C17" s="59">
        <v>5</v>
      </c>
      <c r="D17" s="7">
        <f t="shared" si="0"/>
        <v>0.5</v>
      </c>
      <c r="E17" s="8">
        <v>0.94444444444444442</v>
      </c>
      <c r="F17" s="19">
        <v>4.8888888888888893</v>
      </c>
      <c r="G17" s="19">
        <v>0.3233808333817767</v>
      </c>
      <c r="H17" s="19">
        <v>4.833333333333333</v>
      </c>
      <c r="I17" s="19">
        <v>0.70710678118654757</v>
      </c>
      <c r="J17" s="19">
        <v>4.9444444444444446</v>
      </c>
      <c r="K17" s="19">
        <v>0.23570226039551742</v>
      </c>
      <c r="L17" s="19">
        <v>4.8888888888888893</v>
      </c>
      <c r="M17" s="19">
        <v>0.3233808333817767</v>
      </c>
      <c r="N17" s="19">
        <v>5</v>
      </c>
      <c r="O17" s="19">
        <v>0</v>
      </c>
      <c r="P17" s="19">
        <v>4.9444444444444446</v>
      </c>
      <c r="Q17" s="19">
        <v>0.23570226039551742</v>
      </c>
      <c r="R17" s="19">
        <f t="shared" si="1"/>
        <v>4.916666666666667</v>
      </c>
      <c r="S17" s="13">
        <v>0</v>
      </c>
      <c r="T17" s="15">
        <f t="shared" si="2"/>
        <v>0</v>
      </c>
      <c r="U17" s="13">
        <v>0</v>
      </c>
      <c r="V17" s="8">
        <f t="shared" si="3"/>
        <v>0</v>
      </c>
      <c r="W17" s="13">
        <v>5</v>
      </c>
      <c r="X17" s="8">
        <f t="shared" si="4"/>
        <v>1</v>
      </c>
      <c r="Y17" s="57"/>
    </row>
    <row r="18" spans="1:25" ht="12.75" x14ac:dyDescent="0.2">
      <c r="A18" t="s">
        <v>80</v>
      </c>
      <c r="B18" s="39">
        <v>9</v>
      </c>
      <c r="C18" s="59">
        <v>5</v>
      </c>
      <c r="D18" s="7">
        <f t="shared" si="0"/>
        <v>0.55555555555555558</v>
      </c>
      <c r="E18" s="8">
        <v>1</v>
      </c>
      <c r="F18" s="19">
        <v>4.1428571428571432</v>
      </c>
      <c r="G18" s="19">
        <v>0.94926229309864707</v>
      </c>
      <c r="H18" s="19">
        <v>4.0714285714285712</v>
      </c>
      <c r="I18" s="19">
        <v>1.2688144505364483</v>
      </c>
      <c r="J18" s="19">
        <v>4.6428571428571432</v>
      </c>
      <c r="K18" s="19">
        <v>0.63332369377665143</v>
      </c>
      <c r="L18" s="19">
        <v>4.6428571428571432</v>
      </c>
      <c r="M18" s="19">
        <v>0.63332369377665143</v>
      </c>
      <c r="N18" s="19">
        <v>3.8571428571428572</v>
      </c>
      <c r="O18" s="19">
        <v>1.2924123453177283</v>
      </c>
      <c r="P18" s="19">
        <v>4.2857142857142856</v>
      </c>
      <c r="Q18" s="19">
        <v>1.1387288073563848</v>
      </c>
      <c r="R18" s="19">
        <f t="shared" si="1"/>
        <v>4.2738095238095237</v>
      </c>
      <c r="S18" s="13">
        <v>0</v>
      </c>
      <c r="T18" s="15">
        <f t="shared" si="2"/>
        <v>0</v>
      </c>
      <c r="U18" s="13">
        <v>0</v>
      </c>
      <c r="V18" s="8">
        <f t="shared" si="3"/>
        <v>0</v>
      </c>
      <c r="W18" s="13">
        <v>5</v>
      </c>
      <c r="X18" s="8">
        <f t="shared" si="4"/>
        <v>1</v>
      </c>
      <c r="Y18" s="57"/>
    </row>
    <row r="19" spans="1:25" ht="12.75" x14ac:dyDescent="0.2">
      <c r="A19" s="45" t="s">
        <v>81</v>
      </c>
      <c r="B19" s="51">
        <v>15</v>
      </c>
      <c r="C19" s="59">
        <v>9</v>
      </c>
      <c r="D19" s="7">
        <f t="shared" si="0"/>
        <v>0.6</v>
      </c>
      <c r="E19" s="8">
        <v>0.9932432432432432</v>
      </c>
      <c r="F19" s="19">
        <v>4.5034013605442178</v>
      </c>
      <c r="G19" s="19">
        <v>0.8709477569525057</v>
      </c>
      <c r="H19" s="19">
        <v>4.5</v>
      </c>
      <c r="I19" s="19">
        <v>0.92696238287174271</v>
      </c>
      <c r="J19" s="19">
        <v>4.6438356164383565</v>
      </c>
      <c r="K19" s="19">
        <v>0.70211234023404445</v>
      </c>
      <c r="L19" s="19">
        <v>4.8367346938775508</v>
      </c>
      <c r="M19" s="19">
        <v>0.52395775640829978</v>
      </c>
      <c r="N19" s="19">
        <v>4.2721088435374153</v>
      </c>
      <c r="O19" s="19">
        <v>1.2194644183099388</v>
      </c>
      <c r="P19" s="19">
        <v>4.4054054054054053</v>
      </c>
      <c r="Q19" s="19">
        <v>0.93922705113088933</v>
      </c>
      <c r="R19" s="19">
        <f t="shared" si="1"/>
        <v>4.5269143199671573</v>
      </c>
      <c r="S19" s="13">
        <v>0</v>
      </c>
      <c r="T19" s="15">
        <f t="shared" si="2"/>
        <v>0</v>
      </c>
      <c r="U19" s="13">
        <v>0</v>
      </c>
      <c r="V19" s="8">
        <f t="shared" si="3"/>
        <v>0</v>
      </c>
      <c r="W19" s="13">
        <v>9</v>
      </c>
      <c r="X19" s="8">
        <f t="shared" si="4"/>
        <v>1</v>
      </c>
      <c r="Y19" s="57"/>
    </row>
    <row r="20" spans="1:25" ht="12.75" x14ac:dyDescent="0.2">
      <c r="A20" t="s">
        <v>82</v>
      </c>
      <c r="B20" s="39">
        <v>55</v>
      </c>
      <c r="C20" s="59">
        <v>51</v>
      </c>
      <c r="D20" s="7">
        <f t="shared" si="0"/>
        <v>0.92727272727272725</v>
      </c>
      <c r="E20" s="8">
        <v>0.97515527950310554</v>
      </c>
      <c r="F20" s="19">
        <v>3.7807570977917981</v>
      </c>
      <c r="G20" s="19">
        <v>1.3953914423552258</v>
      </c>
      <c r="H20" s="19">
        <v>3.9806763285024154</v>
      </c>
      <c r="I20" s="19">
        <v>1.2596518438236941</v>
      </c>
      <c r="J20" s="19">
        <v>4.0820189274447953</v>
      </c>
      <c r="K20" s="19">
        <v>1.3096645348920395</v>
      </c>
      <c r="L20" s="19">
        <v>4.3033175355450233</v>
      </c>
      <c r="M20" s="19">
        <v>1.2310352705356484</v>
      </c>
      <c r="N20" s="19">
        <v>3.528481012658228</v>
      </c>
      <c r="O20" s="19">
        <v>1.6536409148880185</v>
      </c>
      <c r="P20" s="19">
        <v>3.8451816745655609</v>
      </c>
      <c r="Q20" s="19">
        <v>1.4280351887015865</v>
      </c>
      <c r="R20" s="19">
        <f t="shared" si="1"/>
        <v>3.9200720960846369</v>
      </c>
      <c r="S20" s="13">
        <v>2</v>
      </c>
      <c r="T20" s="15">
        <f t="shared" si="2"/>
        <v>3.9215686274509803E-2</v>
      </c>
      <c r="U20" s="13">
        <v>11</v>
      </c>
      <c r="V20" s="8">
        <f t="shared" si="3"/>
        <v>0.21568627450980393</v>
      </c>
      <c r="W20" s="13">
        <v>38</v>
      </c>
      <c r="X20" s="8">
        <f t="shared" si="4"/>
        <v>0.74509803921568629</v>
      </c>
      <c r="Y20" s="57"/>
    </row>
    <row r="21" spans="1:25" ht="12.75" x14ac:dyDescent="0.2">
      <c r="A21" t="s">
        <v>105</v>
      </c>
      <c r="B21" s="39">
        <v>2</v>
      </c>
      <c r="C21" s="59">
        <v>0</v>
      </c>
      <c r="D21" s="7">
        <f t="shared" si="0"/>
        <v>0</v>
      </c>
      <c r="E21" s="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T21" s="15"/>
      <c r="U21" s="13"/>
      <c r="V21" s="8"/>
      <c r="W21" s="13"/>
      <c r="X21" s="8"/>
      <c r="Y21" s="57"/>
    </row>
    <row r="22" spans="1:25" ht="12.75" x14ac:dyDescent="0.2">
      <c r="A22" t="s">
        <v>83</v>
      </c>
      <c r="B22" s="39">
        <v>9</v>
      </c>
      <c r="C22" s="59">
        <v>0</v>
      </c>
      <c r="D22" s="7">
        <f t="shared" si="0"/>
        <v>0</v>
      </c>
      <c r="E22" s="8">
        <v>1</v>
      </c>
      <c r="F22" s="19">
        <v>5</v>
      </c>
      <c r="G22" s="19">
        <v>0</v>
      </c>
      <c r="H22" s="19">
        <v>5</v>
      </c>
      <c r="I22" s="19">
        <v>0</v>
      </c>
      <c r="J22" s="19">
        <v>5</v>
      </c>
      <c r="K22" s="19">
        <v>0</v>
      </c>
      <c r="L22" s="19">
        <v>5</v>
      </c>
      <c r="M22" s="19">
        <v>0</v>
      </c>
      <c r="N22" s="19">
        <v>5</v>
      </c>
      <c r="O22" s="19">
        <v>0</v>
      </c>
      <c r="P22" s="19">
        <v>5</v>
      </c>
      <c r="Q22" s="19">
        <v>0</v>
      </c>
      <c r="R22" s="19">
        <f t="shared" si="1"/>
        <v>5</v>
      </c>
      <c r="T22" s="15"/>
      <c r="U22" s="13"/>
      <c r="V22" s="8"/>
      <c r="W22" s="13"/>
      <c r="X22" s="8"/>
      <c r="Y22" s="57"/>
    </row>
    <row r="23" spans="1:25" ht="12.75" x14ac:dyDescent="0.2">
      <c r="A23" t="s">
        <v>84</v>
      </c>
      <c r="B23" s="39">
        <v>59</v>
      </c>
      <c r="C23" s="59">
        <v>43</v>
      </c>
      <c r="D23" s="7">
        <f t="shared" si="0"/>
        <v>0.72881355932203384</v>
      </c>
      <c r="E23" s="8">
        <v>0.9653846153846154</v>
      </c>
      <c r="F23" s="19">
        <v>3.7704280155642023</v>
      </c>
      <c r="G23" s="19">
        <v>1.480940438272945</v>
      </c>
      <c r="H23" s="19">
        <v>3.7879999999999998</v>
      </c>
      <c r="I23" s="19">
        <v>1.5416102779224017</v>
      </c>
      <c r="J23" s="19">
        <v>4.0857142857142854</v>
      </c>
      <c r="K23" s="19">
        <v>1.3867050225884849</v>
      </c>
      <c r="L23" s="19">
        <v>4.5098039215686274</v>
      </c>
      <c r="M23" s="19">
        <v>1.0456612461580688</v>
      </c>
      <c r="N23" s="19">
        <v>3.5787401574803148</v>
      </c>
      <c r="O23" s="19">
        <v>1.641754095256075</v>
      </c>
      <c r="P23" s="19">
        <v>3.7598425196850394</v>
      </c>
      <c r="Q23" s="19">
        <v>1.5301326426018369</v>
      </c>
      <c r="R23" s="19">
        <f t="shared" si="1"/>
        <v>3.9154214833354115</v>
      </c>
      <c r="S23" s="13">
        <v>6</v>
      </c>
      <c r="T23" s="15">
        <f t="shared" si="2"/>
        <v>0.13953488372093023</v>
      </c>
      <c r="U23" s="13">
        <v>5</v>
      </c>
      <c r="V23" s="8">
        <f t="shared" si="3"/>
        <v>0.11627906976744186</v>
      </c>
      <c r="W23" s="13">
        <v>32</v>
      </c>
      <c r="X23" s="8">
        <f t="shared" si="4"/>
        <v>0.7441860465116279</v>
      </c>
      <c r="Y23" s="57"/>
    </row>
    <row r="24" spans="1:25" ht="12.75" x14ac:dyDescent="0.2">
      <c r="A24" t="s">
        <v>85</v>
      </c>
      <c r="B24" s="39">
        <v>36</v>
      </c>
      <c r="C24" s="59">
        <v>16</v>
      </c>
      <c r="D24" s="7">
        <f t="shared" si="0"/>
        <v>0.44444444444444442</v>
      </c>
      <c r="E24" s="8">
        <v>0.98076923076923073</v>
      </c>
      <c r="F24" s="19">
        <v>4.6730769230769234</v>
      </c>
      <c r="G24" s="19">
        <v>0.94394154534358732</v>
      </c>
      <c r="H24" s="19">
        <v>4.74</v>
      </c>
      <c r="I24" s="19">
        <v>0.82832508653281145</v>
      </c>
      <c r="J24" s="19">
        <v>4.78</v>
      </c>
      <c r="K24" s="19">
        <v>0.91003476049331267</v>
      </c>
      <c r="L24" s="19">
        <v>4.7884615384615383</v>
      </c>
      <c r="M24" s="19">
        <v>0.82453881254533123</v>
      </c>
      <c r="N24" s="19">
        <v>4.75</v>
      </c>
      <c r="O24" s="19">
        <v>0.92619821704368543</v>
      </c>
      <c r="P24" s="19">
        <v>4.7307692307692308</v>
      </c>
      <c r="Q24" s="19">
        <v>0.93127331375759115</v>
      </c>
      <c r="R24" s="19">
        <f t="shared" si="1"/>
        <v>4.7437179487179488</v>
      </c>
      <c r="S24" s="13">
        <v>1</v>
      </c>
      <c r="T24" s="15">
        <f t="shared" si="2"/>
        <v>6.25E-2</v>
      </c>
      <c r="U24" s="13">
        <v>0</v>
      </c>
      <c r="V24" s="8">
        <f t="shared" si="3"/>
        <v>0</v>
      </c>
      <c r="W24" s="13">
        <v>15</v>
      </c>
      <c r="X24" s="8">
        <f t="shared" si="4"/>
        <v>0.9375</v>
      </c>
      <c r="Y24" s="57"/>
    </row>
    <row r="25" spans="1:25" ht="12.75" x14ac:dyDescent="0.2">
      <c r="A25" t="s">
        <v>86</v>
      </c>
      <c r="B25" s="39">
        <v>35</v>
      </c>
      <c r="C25" s="59">
        <v>34</v>
      </c>
      <c r="D25" s="7">
        <f t="shared" si="0"/>
        <v>0.97142857142857142</v>
      </c>
      <c r="E25" s="8">
        <v>0.9464285714285714</v>
      </c>
      <c r="F25" s="19">
        <v>4.0900900900900901</v>
      </c>
      <c r="G25" s="19">
        <v>1.372122109259625</v>
      </c>
      <c r="H25" s="19">
        <v>4.2752293577981648</v>
      </c>
      <c r="I25" s="19">
        <v>1.3393721555198883</v>
      </c>
      <c r="J25" s="19">
        <v>4.5272727272727273</v>
      </c>
      <c r="K25" s="19">
        <v>1.0554280049161582</v>
      </c>
      <c r="L25" s="19">
        <v>4.5585585585585582</v>
      </c>
      <c r="M25" s="19">
        <v>0.95045142083007284</v>
      </c>
      <c r="N25" s="19">
        <v>4.0272727272727273</v>
      </c>
      <c r="O25" s="19">
        <v>1.5172348757053782</v>
      </c>
      <c r="P25" s="19">
        <v>4.1261261261261257</v>
      </c>
      <c r="Q25" s="19">
        <v>1.4404362793461831</v>
      </c>
      <c r="R25" s="19">
        <f t="shared" si="1"/>
        <v>4.2674249311863983</v>
      </c>
      <c r="S25" s="13">
        <v>1</v>
      </c>
      <c r="T25" s="15">
        <f t="shared" si="2"/>
        <v>2.9411764705882353E-2</v>
      </c>
      <c r="U25" s="13">
        <v>2</v>
      </c>
      <c r="V25" s="8">
        <f t="shared" si="3"/>
        <v>5.8823529411764705E-2</v>
      </c>
      <c r="W25" s="13">
        <v>31</v>
      </c>
      <c r="X25" s="8">
        <f t="shared" si="4"/>
        <v>0.91176470588235292</v>
      </c>
      <c r="Y25" s="57"/>
    </row>
    <row r="26" spans="1:25" ht="12.75" x14ac:dyDescent="0.2">
      <c r="A26" t="s">
        <v>87</v>
      </c>
      <c r="B26" s="51">
        <v>23</v>
      </c>
      <c r="C26" s="59">
        <v>23</v>
      </c>
      <c r="D26" s="7">
        <f t="shared" si="0"/>
        <v>1</v>
      </c>
      <c r="E26" s="8">
        <v>0.94968553459119498</v>
      </c>
      <c r="F26" s="19">
        <v>3.8662420382165603</v>
      </c>
      <c r="G26" s="19">
        <v>1.251130470359701</v>
      </c>
      <c r="H26" s="19">
        <v>4.1883116883116882</v>
      </c>
      <c r="I26" s="19">
        <v>1.0401701753649257</v>
      </c>
      <c r="J26" s="19">
        <v>4.2738853503184711</v>
      </c>
      <c r="K26" s="19">
        <v>1.1357334971351247</v>
      </c>
      <c r="L26" s="19">
        <v>4.5796178343949041</v>
      </c>
      <c r="M26" s="19">
        <v>1.0689522100506654</v>
      </c>
      <c r="N26" s="19">
        <v>3.7707006369426752</v>
      </c>
      <c r="O26" s="19">
        <v>1.5015915123840091</v>
      </c>
      <c r="P26" s="19">
        <v>3.9171974522292992</v>
      </c>
      <c r="Q26" s="19">
        <v>1.2606560331191148</v>
      </c>
      <c r="R26" s="19">
        <f t="shared" si="1"/>
        <v>4.0993258334022658</v>
      </c>
      <c r="S26" s="13">
        <v>0</v>
      </c>
      <c r="T26" s="15">
        <f t="shared" si="2"/>
        <v>0</v>
      </c>
      <c r="U26" s="13">
        <v>5</v>
      </c>
      <c r="V26" s="8">
        <f t="shared" si="3"/>
        <v>0.21739130434782608</v>
      </c>
      <c r="W26" s="13">
        <v>18</v>
      </c>
      <c r="X26" s="8">
        <f t="shared" si="4"/>
        <v>0.78260869565217395</v>
      </c>
      <c r="Y26" s="57"/>
    </row>
    <row r="27" spans="1:25" ht="12.75" x14ac:dyDescent="0.2">
      <c r="A27" t="s">
        <v>88</v>
      </c>
      <c r="B27" s="39">
        <v>26</v>
      </c>
      <c r="C27" s="59">
        <v>20</v>
      </c>
      <c r="D27" s="7">
        <f t="shared" si="0"/>
        <v>0.76923076923076927</v>
      </c>
      <c r="E27" s="8">
        <v>1</v>
      </c>
      <c r="F27" s="19">
        <v>4.3925233644859816</v>
      </c>
      <c r="G27" s="19">
        <v>0.88761934457516445</v>
      </c>
      <c r="H27" s="19">
        <v>4.5327102803738315</v>
      </c>
      <c r="I27" s="19">
        <v>0.96463657257926272</v>
      </c>
      <c r="J27" s="19">
        <v>4.7476635514018692</v>
      </c>
      <c r="K27" s="19">
        <v>0.64564517891423279</v>
      </c>
      <c r="L27" s="19">
        <v>4.7102803738317753</v>
      </c>
      <c r="M27" s="19">
        <v>0.78918809239446797</v>
      </c>
      <c r="N27" s="19">
        <v>4.4485981308411215</v>
      </c>
      <c r="O27" s="19">
        <v>1.0208546628379485</v>
      </c>
      <c r="P27" s="19">
        <v>4.4859813084112146</v>
      </c>
      <c r="Q27" s="19">
        <v>0.85079858137071651</v>
      </c>
      <c r="R27" s="19">
        <f t="shared" si="1"/>
        <v>4.5529595015576323</v>
      </c>
      <c r="S27" s="13">
        <v>0</v>
      </c>
      <c r="T27" s="15">
        <f t="shared" si="2"/>
        <v>0</v>
      </c>
      <c r="U27" s="13">
        <v>1</v>
      </c>
      <c r="V27" s="8">
        <f t="shared" si="3"/>
        <v>0.05</v>
      </c>
      <c r="W27" s="13">
        <v>19</v>
      </c>
      <c r="X27" s="8">
        <f t="shared" si="4"/>
        <v>0.95</v>
      </c>
      <c r="Y27" s="57"/>
    </row>
    <row r="28" spans="1:25" ht="12.75" x14ac:dyDescent="0.2">
      <c r="A28" t="s">
        <v>89</v>
      </c>
      <c r="B28" s="39">
        <v>12</v>
      </c>
      <c r="C28" s="59">
        <v>9</v>
      </c>
      <c r="D28" s="7">
        <f t="shared" si="0"/>
        <v>0.75</v>
      </c>
      <c r="E28" s="8">
        <v>0.98305084745762716</v>
      </c>
      <c r="F28" s="19">
        <v>4.3220338983050848</v>
      </c>
      <c r="G28" s="19">
        <v>1.3188380199891965</v>
      </c>
      <c r="H28" s="19">
        <v>4.568965517241379</v>
      </c>
      <c r="I28" s="19">
        <v>1.0106810100388923</v>
      </c>
      <c r="J28" s="19">
        <v>4.5254237288135597</v>
      </c>
      <c r="K28" s="19">
        <v>1.0398264477768391</v>
      </c>
      <c r="L28" s="19">
        <v>4.6440677966101696</v>
      </c>
      <c r="M28" s="19">
        <v>1.0789955716314292</v>
      </c>
      <c r="N28" s="19">
        <v>4.4406779661016946</v>
      </c>
      <c r="O28" s="19">
        <v>1.3425552893087735</v>
      </c>
      <c r="P28" s="19">
        <v>4.3793103448275863</v>
      </c>
      <c r="Q28" s="19">
        <v>1.3995937531748965</v>
      </c>
      <c r="R28" s="19">
        <f t="shared" si="1"/>
        <v>4.4800798753165791</v>
      </c>
      <c r="S28" s="13">
        <v>0</v>
      </c>
      <c r="T28" s="15">
        <f t="shared" si="2"/>
        <v>0</v>
      </c>
      <c r="U28" s="13">
        <v>0</v>
      </c>
      <c r="V28" s="8">
        <f t="shared" si="3"/>
        <v>0</v>
      </c>
      <c r="W28" s="13">
        <v>9</v>
      </c>
      <c r="X28" s="8">
        <f t="shared" si="4"/>
        <v>1</v>
      </c>
      <c r="Y28" s="57"/>
    </row>
    <row r="29" spans="1:25" ht="12.75" x14ac:dyDescent="0.2">
      <c r="A29" s="45" t="s">
        <v>90</v>
      </c>
      <c r="B29" s="51">
        <v>12</v>
      </c>
      <c r="C29" s="59">
        <v>10</v>
      </c>
      <c r="D29" s="7">
        <f t="shared" si="0"/>
        <v>0.83333333333333337</v>
      </c>
      <c r="E29" s="8">
        <v>0.99583333333333335</v>
      </c>
      <c r="F29" s="19">
        <v>3.8860759493670884</v>
      </c>
      <c r="G29" s="19">
        <v>1.3243547367618405</v>
      </c>
      <c r="H29" s="19">
        <v>3.8888888888888888</v>
      </c>
      <c r="I29" s="19">
        <v>1.2681225968473713</v>
      </c>
      <c r="J29" s="19">
        <v>4.093220338983051</v>
      </c>
      <c r="K29" s="19">
        <v>1.2748786384332829</v>
      </c>
      <c r="L29" s="19">
        <v>4.481012658227848</v>
      </c>
      <c r="M29" s="19">
        <v>0.91402573157142697</v>
      </c>
      <c r="N29" s="19">
        <v>3.9324894514767932</v>
      </c>
      <c r="O29" s="19">
        <v>1.3761279367868402</v>
      </c>
      <c r="P29" s="19">
        <v>4.033755274261603</v>
      </c>
      <c r="Q29" s="19">
        <v>1.3111806650746911</v>
      </c>
      <c r="R29" s="19">
        <f t="shared" si="1"/>
        <v>4.0525737602008789</v>
      </c>
      <c r="S29" s="13">
        <v>0</v>
      </c>
      <c r="T29" s="15">
        <f t="shared" si="2"/>
        <v>0</v>
      </c>
      <c r="U29" s="13">
        <v>1</v>
      </c>
      <c r="V29" s="8">
        <f t="shared" si="3"/>
        <v>0.1</v>
      </c>
      <c r="W29" s="13">
        <v>9</v>
      </c>
      <c r="X29" s="8">
        <f t="shared" si="4"/>
        <v>0.9</v>
      </c>
      <c r="Y29" s="57"/>
    </row>
    <row r="30" spans="1:25" ht="12.75" x14ac:dyDescent="0.2">
      <c r="A30" t="s">
        <v>91</v>
      </c>
      <c r="B30" s="39">
        <v>9</v>
      </c>
      <c r="C30" s="59">
        <v>9</v>
      </c>
      <c r="D30" s="7">
        <f t="shared" si="0"/>
        <v>1</v>
      </c>
      <c r="E30" s="8">
        <v>1</v>
      </c>
      <c r="F30" s="19">
        <v>4.1758241758241761</v>
      </c>
      <c r="G30" s="19">
        <v>1.0284120077241696</v>
      </c>
      <c r="H30" s="19">
        <v>4.0561797752808992</v>
      </c>
      <c r="I30" s="19">
        <v>1.0483704949045027</v>
      </c>
      <c r="J30" s="19">
        <v>4.2307692307692308</v>
      </c>
      <c r="K30" s="19">
        <v>0.98969044629478964</v>
      </c>
      <c r="L30" s="19">
        <v>4.5934065934065931</v>
      </c>
      <c r="M30" s="19">
        <v>0.75979561547127716</v>
      </c>
      <c r="N30" s="19">
        <v>4.1428571428571432</v>
      </c>
      <c r="O30" s="19">
        <v>1.0063291771077754</v>
      </c>
      <c r="P30" s="19">
        <v>4.2197802197802199</v>
      </c>
      <c r="Q30" s="19">
        <v>0.87942149927220581</v>
      </c>
      <c r="R30" s="19">
        <f t="shared" si="1"/>
        <v>4.2364695229863765</v>
      </c>
      <c r="S30" s="13">
        <v>0</v>
      </c>
      <c r="T30" s="15">
        <f t="shared" si="2"/>
        <v>0</v>
      </c>
      <c r="U30" s="13">
        <v>0</v>
      </c>
      <c r="V30" s="8">
        <f t="shared" si="3"/>
        <v>0</v>
      </c>
      <c r="W30" s="13">
        <v>9</v>
      </c>
      <c r="X30" s="8">
        <f t="shared" si="4"/>
        <v>1</v>
      </c>
      <c r="Y30" s="57"/>
    </row>
    <row r="31" spans="1:25" ht="12.75" x14ac:dyDescent="0.2">
      <c r="A31" t="s">
        <v>92</v>
      </c>
      <c r="B31" s="39">
        <v>18</v>
      </c>
      <c r="C31" s="59">
        <v>0</v>
      </c>
      <c r="D31" s="7">
        <f t="shared" si="0"/>
        <v>0</v>
      </c>
      <c r="E31" s="8">
        <v>1</v>
      </c>
      <c r="F31" s="19">
        <v>4.3</v>
      </c>
      <c r="G31" s="19">
        <v>1.05934990547138</v>
      </c>
      <c r="H31" s="19">
        <v>4.7</v>
      </c>
      <c r="I31" s="19">
        <v>0.94868329805051343</v>
      </c>
      <c r="J31" s="19">
        <v>4.8888888888888893</v>
      </c>
      <c r="K31" s="19">
        <v>0.33333333333333276</v>
      </c>
      <c r="L31" s="19">
        <v>5</v>
      </c>
      <c r="M31" s="19">
        <v>0</v>
      </c>
      <c r="N31" s="19">
        <v>4.9000000000000004</v>
      </c>
      <c r="O31" s="19">
        <v>0.31622776601683894</v>
      </c>
      <c r="P31" s="19">
        <v>4.5999999999999996</v>
      </c>
      <c r="Q31" s="19">
        <v>0.96609178307929622</v>
      </c>
      <c r="R31" s="19">
        <f t="shared" si="1"/>
        <v>4.7314814814814818</v>
      </c>
      <c r="T31" s="15"/>
      <c r="U31" s="13"/>
      <c r="V31" s="8"/>
      <c r="W31" s="13"/>
      <c r="X31" s="8"/>
      <c r="Y31" s="57"/>
    </row>
    <row r="32" spans="1:25" ht="12.75" x14ac:dyDescent="0.2">
      <c r="A32" t="s">
        <v>94</v>
      </c>
      <c r="B32" s="39">
        <v>7</v>
      </c>
      <c r="C32" s="59">
        <v>4</v>
      </c>
      <c r="D32" s="7">
        <f t="shared" si="0"/>
        <v>0.5714285714285714</v>
      </c>
      <c r="E32" s="8">
        <v>1</v>
      </c>
      <c r="F32" s="19">
        <v>4.7272727272727275</v>
      </c>
      <c r="G32" s="19">
        <v>0.46709936649691436</v>
      </c>
      <c r="H32" s="19">
        <v>5</v>
      </c>
      <c r="I32" s="19">
        <v>0</v>
      </c>
      <c r="J32" s="19">
        <v>4.9090909090909092</v>
      </c>
      <c r="K32" s="19">
        <v>0.3015113445777679</v>
      </c>
      <c r="L32" s="19">
        <v>4.8181818181818183</v>
      </c>
      <c r="M32" s="19">
        <v>0.60302268915552637</v>
      </c>
      <c r="N32" s="19">
        <v>5</v>
      </c>
      <c r="O32" s="19">
        <v>0</v>
      </c>
      <c r="P32" s="19">
        <v>4.9090909090909092</v>
      </c>
      <c r="Q32" s="19">
        <v>0.3015113445777679</v>
      </c>
      <c r="R32" s="19">
        <f t="shared" si="1"/>
        <v>4.8939393939393936</v>
      </c>
      <c r="S32" s="13">
        <v>0</v>
      </c>
      <c r="T32" s="15">
        <f t="shared" si="2"/>
        <v>0</v>
      </c>
      <c r="U32" s="13">
        <v>0</v>
      </c>
      <c r="V32" s="8">
        <f t="shared" si="3"/>
        <v>0</v>
      </c>
      <c r="W32" s="13">
        <v>4</v>
      </c>
      <c r="X32" s="8">
        <f t="shared" si="4"/>
        <v>1</v>
      </c>
      <c r="Y32" s="57"/>
    </row>
    <row r="33" spans="1:25" ht="12.75" x14ac:dyDescent="0.2">
      <c r="A33" s="45" t="s">
        <v>95</v>
      </c>
      <c r="B33" s="51">
        <v>33</v>
      </c>
      <c r="C33" s="59">
        <v>29</v>
      </c>
      <c r="D33" s="7">
        <f t="shared" si="0"/>
        <v>0.87878787878787878</v>
      </c>
      <c r="E33" s="8">
        <v>0.99549549549549554</v>
      </c>
      <c r="F33" s="19">
        <v>4.5585585585585582</v>
      </c>
      <c r="G33" s="19">
        <v>0.98573246932434277</v>
      </c>
      <c r="H33" s="19">
        <v>4.5990990990990994</v>
      </c>
      <c r="I33" s="19">
        <v>0.91572442410594335</v>
      </c>
      <c r="J33" s="19">
        <v>4.788288288288288</v>
      </c>
      <c r="K33" s="19">
        <v>0.68285251300910466</v>
      </c>
      <c r="L33" s="19">
        <v>4.8873873873873874</v>
      </c>
      <c r="M33" s="19">
        <v>0.61719217027099615</v>
      </c>
      <c r="N33" s="19">
        <v>4.5405405405405403</v>
      </c>
      <c r="O33" s="19">
        <v>1.1556180598099797</v>
      </c>
      <c r="P33" s="19">
        <v>4.7375565610859729</v>
      </c>
      <c r="Q33" s="19">
        <v>0.62077034453164459</v>
      </c>
      <c r="R33" s="19">
        <f t="shared" si="1"/>
        <v>4.6852384058266416</v>
      </c>
      <c r="S33" s="13">
        <v>0</v>
      </c>
      <c r="T33" s="15">
        <f t="shared" si="2"/>
        <v>0</v>
      </c>
      <c r="U33" s="13">
        <v>0</v>
      </c>
      <c r="V33" s="8">
        <f t="shared" si="3"/>
        <v>0</v>
      </c>
      <c r="W33" s="13">
        <v>29</v>
      </c>
      <c r="X33" s="8">
        <f t="shared" si="4"/>
        <v>1</v>
      </c>
      <c r="Y33" s="57"/>
    </row>
    <row r="34" spans="1:25" ht="12.75" x14ac:dyDescent="0.2">
      <c r="A34" s="50" t="s">
        <v>96</v>
      </c>
      <c r="B34" s="51">
        <v>1</v>
      </c>
      <c r="C34" s="59">
        <v>1</v>
      </c>
      <c r="D34" s="7">
        <f t="shared" si="0"/>
        <v>1</v>
      </c>
      <c r="E34" s="8">
        <v>1</v>
      </c>
      <c r="F34" s="19">
        <v>4.666666666666667</v>
      </c>
      <c r="G34" s="19">
        <v>0.57735026918962784</v>
      </c>
      <c r="H34" s="19">
        <v>5</v>
      </c>
      <c r="I34" s="19">
        <v>0</v>
      </c>
      <c r="J34" s="19">
        <v>5</v>
      </c>
      <c r="K34" s="19">
        <v>0</v>
      </c>
      <c r="L34" s="19">
        <v>5</v>
      </c>
      <c r="M34" s="19">
        <v>0</v>
      </c>
      <c r="N34" s="19">
        <v>5</v>
      </c>
      <c r="O34" s="19">
        <v>0</v>
      </c>
      <c r="P34" s="19">
        <v>4.333333333333333</v>
      </c>
      <c r="Q34" s="19">
        <v>1.154700538379251</v>
      </c>
      <c r="R34" s="19">
        <f t="shared" si="1"/>
        <v>4.833333333333333</v>
      </c>
      <c r="S34" s="13">
        <v>0</v>
      </c>
      <c r="T34" s="15">
        <f t="shared" si="2"/>
        <v>0</v>
      </c>
      <c r="U34" s="13">
        <v>0</v>
      </c>
      <c r="V34" s="8">
        <f t="shared" si="3"/>
        <v>0</v>
      </c>
      <c r="W34" s="13">
        <v>1</v>
      </c>
      <c r="X34" s="8">
        <f t="shared" si="4"/>
        <v>1</v>
      </c>
      <c r="Y34" s="57"/>
    </row>
    <row r="35" spans="1:25" ht="12.75" x14ac:dyDescent="0.2">
      <c r="A35" t="s">
        <v>97</v>
      </c>
      <c r="B35" s="39">
        <v>22</v>
      </c>
      <c r="C35" s="59">
        <v>16</v>
      </c>
      <c r="D35" s="7">
        <f t="shared" si="0"/>
        <v>0.72727272727272729</v>
      </c>
      <c r="E35" s="8">
        <v>1</v>
      </c>
      <c r="F35" s="19">
        <v>3.9482758620689653</v>
      </c>
      <c r="G35" s="19">
        <v>1.3818677138949964</v>
      </c>
      <c r="H35" s="19">
        <v>4.0892857142857144</v>
      </c>
      <c r="I35" s="19">
        <v>1.3111658339645083</v>
      </c>
      <c r="J35" s="19">
        <v>4.1896551724137927</v>
      </c>
      <c r="K35" s="19">
        <v>1.2904085651346151</v>
      </c>
      <c r="L35" s="19">
        <v>4.4655172413793105</v>
      </c>
      <c r="M35" s="19">
        <v>0.88288834686547579</v>
      </c>
      <c r="N35" s="19">
        <v>3.896551724137931</v>
      </c>
      <c r="O35" s="19">
        <v>1.3467264426425896</v>
      </c>
      <c r="P35" s="19">
        <v>3.9310344827586206</v>
      </c>
      <c r="Q35" s="19">
        <v>1.4732952559045256</v>
      </c>
      <c r="R35" s="19">
        <f t="shared" si="1"/>
        <v>4.0867200328407227</v>
      </c>
      <c r="S35" s="13">
        <v>1</v>
      </c>
      <c r="T35" s="15">
        <f t="shared" si="2"/>
        <v>6.25E-2</v>
      </c>
      <c r="U35" s="13">
        <v>3</v>
      </c>
      <c r="V35" s="8">
        <f t="shared" si="3"/>
        <v>0.1875</v>
      </c>
      <c r="W35" s="13">
        <v>12</v>
      </c>
      <c r="X35" s="8">
        <f t="shared" si="4"/>
        <v>0.75</v>
      </c>
      <c r="Y35" s="57"/>
    </row>
    <row r="36" spans="1:25" ht="12.75" x14ac:dyDescent="0.2">
      <c r="A36" t="s">
        <v>98</v>
      </c>
      <c r="B36" s="39">
        <v>21</v>
      </c>
      <c r="C36" s="59">
        <v>5</v>
      </c>
      <c r="D36" s="7">
        <f t="shared" si="0"/>
        <v>0.23809523809523808</v>
      </c>
      <c r="E36" s="8">
        <v>0.83333333333333337</v>
      </c>
      <c r="F36" s="19">
        <v>4.2777777777777777</v>
      </c>
      <c r="G36" s="19">
        <v>1.0178151661369068</v>
      </c>
      <c r="H36" s="19">
        <v>4.333333333333333</v>
      </c>
      <c r="I36" s="19">
        <v>1.0289915108550531</v>
      </c>
      <c r="J36" s="19">
        <v>4.6111111111111107</v>
      </c>
      <c r="K36" s="19">
        <v>0.84983658559879727</v>
      </c>
      <c r="L36" s="19">
        <v>5</v>
      </c>
      <c r="M36" s="19">
        <v>0</v>
      </c>
      <c r="N36" s="19">
        <v>4.333333333333333</v>
      </c>
      <c r="O36" s="19">
        <v>0.90748521297303009</v>
      </c>
      <c r="P36" s="19">
        <v>4.4444444444444446</v>
      </c>
      <c r="Q36" s="19">
        <v>0.78382337612967434</v>
      </c>
      <c r="R36" s="19">
        <f t="shared" si="1"/>
        <v>4.5</v>
      </c>
      <c r="S36" s="13">
        <v>0</v>
      </c>
      <c r="T36" s="15">
        <f t="shared" si="2"/>
        <v>0</v>
      </c>
      <c r="U36" s="13">
        <v>0</v>
      </c>
      <c r="V36" s="8">
        <f t="shared" si="3"/>
        <v>0</v>
      </c>
      <c r="W36" s="13">
        <v>5</v>
      </c>
      <c r="X36" s="8">
        <f t="shared" si="4"/>
        <v>1</v>
      </c>
      <c r="Y36" s="57"/>
    </row>
    <row r="37" spans="1:25" ht="12.75" x14ac:dyDescent="0.2">
      <c r="A37" t="s">
        <v>99</v>
      </c>
      <c r="B37" s="39">
        <v>6</v>
      </c>
      <c r="C37" s="59">
        <v>0</v>
      </c>
      <c r="D37" s="7">
        <f t="shared" si="0"/>
        <v>0</v>
      </c>
      <c r="E37" s="8">
        <v>1</v>
      </c>
      <c r="F37" s="19">
        <v>5</v>
      </c>
      <c r="G37" s="19">
        <v>0</v>
      </c>
      <c r="H37" s="19">
        <v>5</v>
      </c>
      <c r="I37" s="19">
        <v>0</v>
      </c>
      <c r="J37" s="19">
        <v>5</v>
      </c>
      <c r="K37" s="19">
        <v>0</v>
      </c>
      <c r="L37" s="19">
        <v>5</v>
      </c>
      <c r="M37" s="19">
        <v>0</v>
      </c>
      <c r="N37" s="19">
        <v>5</v>
      </c>
      <c r="O37" s="19">
        <v>0</v>
      </c>
      <c r="P37" s="19">
        <v>5</v>
      </c>
      <c r="Q37" s="19">
        <v>0</v>
      </c>
      <c r="R37" s="19">
        <f t="shared" si="1"/>
        <v>5</v>
      </c>
      <c r="T37" s="15"/>
      <c r="U37" s="13"/>
      <c r="V37" s="8"/>
      <c r="W37" s="13"/>
      <c r="X37" s="8"/>
      <c r="Y37" s="57"/>
    </row>
    <row r="38" spans="1:25" ht="12.75" x14ac:dyDescent="0.2">
      <c r="A38" t="s">
        <v>100</v>
      </c>
      <c r="B38" s="39">
        <v>26</v>
      </c>
      <c r="C38" s="59">
        <v>17</v>
      </c>
      <c r="D38" s="7">
        <f t="shared" si="0"/>
        <v>0.65384615384615385</v>
      </c>
      <c r="E38" s="8">
        <v>1</v>
      </c>
      <c r="F38" s="19">
        <v>3.6901408450704225</v>
      </c>
      <c r="G38" s="19">
        <v>1.4984901858277662</v>
      </c>
      <c r="H38" s="19">
        <v>4.098591549295775</v>
      </c>
      <c r="I38" s="19">
        <v>1.0974636938669715</v>
      </c>
      <c r="J38" s="19">
        <v>4.3380281690140849</v>
      </c>
      <c r="K38" s="19">
        <v>1.0947101634918328</v>
      </c>
      <c r="L38" s="19">
        <v>4.577464788732394</v>
      </c>
      <c r="M38" s="19">
        <v>0.87279472027645377</v>
      </c>
      <c r="N38" s="19">
        <v>3.8450704225352115</v>
      </c>
      <c r="O38" s="19">
        <v>1.420743138782796</v>
      </c>
      <c r="P38" s="19">
        <v>3.943661971830986</v>
      </c>
      <c r="Q38" s="19">
        <v>1.3824132516691026</v>
      </c>
      <c r="R38" s="19">
        <f t="shared" si="1"/>
        <v>4.0821596244131468</v>
      </c>
      <c r="S38" s="13">
        <v>2</v>
      </c>
      <c r="T38" s="15">
        <f t="shared" si="2"/>
        <v>0.11764705882352941</v>
      </c>
      <c r="U38" s="13">
        <v>2</v>
      </c>
      <c r="V38" s="8">
        <f t="shared" si="3"/>
        <v>0.11764705882352941</v>
      </c>
      <c r="W38" s="13">
        <v>13</v>
      </c>
      <c r="X38" s="8">
        <f t="shared" si="4"/>
        <v>0.76470588235294112</v>
      </c>
      <c r="Y38" s="57"/>
    </row>
    <row r="39" spans="1:25" ht="12.75" x14ac:dyDescent="0.2">
      <c r="A39" t="s">
        <v>101</v>
      </c>
      <c r="B39" s="39">
        <v>22</v>
      </c>
      <c r="C39" s="59">
        <v>19</v>
      </c>
      <c r="D39" s="7">
        <f t="shared" si="0"/>
        <v>0.86363636363636365</v>
      </c>
      <c r="E39" s="8">
        <v>1</v>
      </c>
      <c r="F39" s="19">
        <v>4.3670886075949369</v>
      </c>
      <c r="G39" s="19">
        <v>0.81927446310390428</v>
      </c>
      <c r="H39" s="19">
        <v>4.443037974683544</v>
      </c>
      <c r="I39" s="19">
        <v>0.97068354772370935</v>
      </c>
      <c r="J39" s="19">
        <v>4.4936708860759493</v>
      </c>
      <c r="K39" s="19">
        <v>0.79861125810835532</v>
      </c>
      <c r="L39" s="19">
        <v>4.6455696202531644</v>
      </c>
      <c r="M39" s="19">
        <v>0.68008247394924981</v>
      </c>
      <c r="N39" s="19">
        <v>4.4871794871794872</v>
      </c>
      <c r="O39" s="19">
        <v>0.87895436318433051</v>
      </c>
      <c r="P39" s="19">
        <v>4.4743589743589745</v>
      </c>
      <c r="Q39" s="19">
        <v>0.83315016301936529</v>
      </c>
      <c r="R39" s="19">
        <f t="shared" si="1"/>
        <v>4.4851509250243433</v>
      </c>
      <c r="S39" s="13">
        <v>0</v>
      </c>
      <c r="T39" s="15">
        <f t="shared" si="2"/>
        <v>0</v>
      </c>
      <c r="U39" s="13">
        <v>2</v>
      </c>
      <c r="V39" s="8">
        <f t="shared" si="3"/>
        <v>0.10526315789473684</v>
      </c>
      <c r="W39" s="13">
        <v>17</v>
      </c>
      <c r="X39" s="8">
        <f t="shared" si="4"/>
        <v>0.89473684210526316</v>
      </c>
      <c r="Y39" s="57"/>
    </row>
    <row r="40" spans="1:25" ht="12.75" x14ac:dyDescent="0.2">
      <c r="A40" t="s">
        <v>102</v>
      </c>
      <c r="B40" s="39">
        <v>9</v>
      </c>
      <c r="C40" s="59">
        <v>6</v>
      </c>
      <c r="D40" s="7">
        <f t="shared" si="0"/>
        <v>0.66666666666666663</v>
      </c>
      <c r="E40" s="8">
        <v>1</v>
      </c>
      <c r="F40" s="19">
        <v>5</v>
      </c>
      <c r="G40" s="19">
        <v>0</v>
      </c>
      <c r="H40" s="19">
        <v>4.666666666666667</v>
      </c>
      <c r="I40" s="19">
        <v>0.49236596391733267</v>
      </c>
      <c r="J40" s="19">
        <v>4.833333333333333</v>
      </c>
      <c r="K40" s="19">
        <v>0.38924947208076371</v>
      </c>
      <c r="L40" s="19">
        <v>5</v>
      </c>
      <c r="M40" s="19">
        <v>0</v>
      </c>
      <c r="N40" s="19">
        <v>5</v>
      </c>
      <c r="O40" s="19">
        <v>0</v>
      </c>
      <c r="P40" s="19">
        <v>5</v>
      </c>
      <c r="Q40" s="19">
        <v>0</v>
      </c>
      <c r="R40" s="19">
        <f t="shared" si="1"/>
        <v>4.916666666666667</v>
      </c>
      <c r="S40" s="13">
        <v>0</v>
      </c>
      <c r="T40" s="15">
        <f t="shared" si="2"/>
        <v>0</v>
      </c>
      <c r="U40" s="13">
        <v>0</v>
      </c>
      <c r="V40" s="8">
        <f t="shared" si="3"/>
        <v>0</v>
      </c>
      <c r="W40" s="13">
        <v>6</v>
      </c>
      <c r="X40" s="8">
        <f t="shared" si="4"/>
        <v>1</v>
      </c>
      <c r="Y40" s="57"/>
    </row>
    <row r="41" spans="1:25" ht="24.75" customHeight="1" x14ac:dyDescent="0.2">
      <c r="A41" s="26" t="s">
        <v>25</v>
      </c>
      <c r="B41" s="40"/>
      <c r="C41" s="41"/>
      <c r="D41" s="7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19"/>
      <c r="S41" s="25"/>
      <c r="T41" s="15"/>
      <c r="U41" s="13"/>
      <c r="V41" s="8"/>
      <c r="W41" s="25"/>
      <c r="X41" s="8"/>
      <c r="Y41" s="57"/>
    </row>
    <row r="42" spans="1:25" x14ac:dyDescent="0.2">
      <c r="A42" s="20" t="s">
        <v>26</v>
      </c>
      <c r="B42" s="40">
        <f>SUM(B8,B17,B21,B22,B38,B39,B40)</f>
        <v>89</v>
      </c>
      <c r="C42" s="40">
        <f>SUM(C8,C17,C21,C22,C38,C39,C40)</f>
        <v>61</v>
      </c>
      <c r="D42" s="7">
        <f t="shared" si="0"/>
        <v>0.6853932584269663</v>
      </c>
      <c r="E42" s="42">
        <v>0.99450549450549453</v>
      </c>
      <c r="F42" s="19">
        <v>4.2032967032967035</v>
      </c>
      <c r="G42" s="19">
        <v>1.1740236850840116</v>
      </c>
      <c r="H42" s="19">
        <v>4.3681318681318677</v>
      </c>
      <c r="I42" s="19">
        <v>0.99816174918815026</v>
      </c>
      <c r="J42" s="19">
        <v>4.5054945054945055</v>
      </c>
      <c r="K42" s="19">
        <v>0.89038605288608608</v>
      </c>
      <c r="L42" s="19">
        <v>4.6703296703296706</v>
      </c>
      <c r="M42" s="19">
        <v>0.72149239215149541</v>
      </c>
      <c r="N42" s="19">
        <v>4.3259668508287294</v>
      </c>
      <c r="O42" s="19">
        <v>1.1396099620316131</v>
      </c>
      <c r="P42" s="19">
        <v>4.3535911602209945</v>
      </c>
      <c r="Q42" s="19">
        <v>1.0887560836565748</v>
      </c>
      <c r="R42" s="19">
        <f t="shared" si="1"/>
        <v>4.4044684597170791</v>
      </c>
      <c r="S42" s="25">
        <f>SUM(S8,S17,S21,S22,S38,S39,S40)</f>
        <v>2</v>
      </c>
      <c r="T42" s="15">
        <f t="shared" si="2"/>
        <v>3.2786885245901641E-2</v>
      </c>
      <c r="U42" s="13">
        <f>SUM(U8,U17,U21,U22,U38,U39,U40)</f>
        <v>4</v>
      </c>
      <c r="V42" s="8">
        <f t="shared" si="3"/>
        <v>6.5573770491803282E-2</v>
      </c>
      <c r="W42" s="25">
        <f>SUM(W8,W17,W21,W22,W38,W39,W40)</f>
        <v>55</v>
      </c>
      <c r="X42" s="8">
        <f t="shared" si="4"/>
        <v>0.90163934426229508</v>
      </c>
      <c r="Y42" s="57"/>
    </row>
    <row r="43" spans="1:25" x14ac:dyDescent="0.2">
      <c r="A43" s="20" t="s">
        <v>27</v>
      </c>
      <c r="B43" s="40">
        <f>SUM(B10,B11,B18,B36,B37)</f>
        <v>57</v>
      </c>
      <c r="C43" s="40">
        <f>SUM(C10,C11,C18,C36,C37)</f>
        <v>27</v>
      </c>
      <c r="D43" s="7">
        <f t="shared" si="0"/>
        <v>0.47368421052631576</v>
      </c>
      <c r="E43" s="42">
        <v>0.94782608695652171</v>
      </c>
      <c r="F43" s="19">
        <v>4.1478260869565213</v>
      </c>
      <c r="G43" s="19">
        <v>1.2994160514446855</v>
      </c>
      <c r="H43" s="19">
        <v>4.2149532710280377</v>
      </c>
      <c r="I43" s="19">
        <v>1.4342708185048842</v>
      </c>
      <c r="J43" s="19">
        <v>4.4912280701754383</v>
      </c>
      <c r="K43" s="19">
        <v>1.1070619174719172</v>
      </c>
      <c r="L43" s="19">
        <v>4.8347826086956518</v>
      </c>
      <c r="M43" s="19">
        <v>0.49436180341663294</v>
      </c>
      <c r="N43" s="19">
        <v>4.1565217391304348</v>
      </c>
      <c r="O43" s="19">
        <v>1.3991934039084117</v>
      </c>
      <c r="P43" s="19">
        <v>4.2869565217391301</v>
      </c>
      <c r="Q43" s="19">
        <v>1.2049984886887539</v>
      </c>
      <c r="R43" s="19">
        <f t="shared" si="1"/>
        <v>4.3553780496208683</v>
      </c>
      <c r="S43" s="25">
        <f>SUM(S10,S11,S18,S36,S37)</f>
        <v>0</v>
      </c>
      <c r="T43" s="15">
        <f t="shared" si="2"/>
        <v>0</v>
      </c>
      <c r="U43" s="13">
        <f>SUM(U10,U11,U18,U36,U37)</f>
        <v>2</v>
      </c>
      <c r="V43" s="8">
        <f t="shared" si="3"/>
        <v>7.407407407407407E-2</v>
      </c>
      <c r="W43" s="25">
        <f>SUM(W10,W11,W18,W36,W37)</f>
        <v>25</v>
      </c>
      <c r="X43" s="8">
        <f t="shared" si="4"/>
        <v>0.92592592592592593</v>
      </c>
      <c r="Y43" s="57"/>
    </row>
    <row r="44" spans="1:25" x14ac:dyDescent="0.2">
      <c r="A44" s="20" t="s">
        <v>28</v>
      </c>
      <c r="B44" s="40">
        <f>SUM(B9,B19,B34)</f>
        <v>22</v>
      </c>
      <c r="C44" s="40">
        <f>SUM(C9,C19,C34)</f>
        <v>10</v>
      </c>
      <c r="D44" s="7">
        <f t="shared" si="0"/>
        <v>0.45454545454545453</v>
      </c>
      <c r="E44" s="42">
        <v>0.99354838709677418</v>
      </c>
      <c r="F44" s="19">
        <v>4.4740259740259738</v>
      </c>
      <c r="G44" s="19">
        <v>0.930233310730612</v>
      </c>
      <c r="H44" s="19">
        <v>4.4685314685314683</v>
      </c>
      <c r="I44" s="19">
        <v>0.98441514633856919</v>
      </c>
      <c r="J44" s="19">
        <v>4.6143790849673199</v>
      </c>
      <c r="K44" s="19">
        <v>0.78743573678090328</v>
      </c>
      <c r="L44" s="19">
        <v>4.8051948051948052</v>
      </c>
      <c r="M44" s="19">
        <v>0.60583138012924664</v>
      </c>
      <c r="N44" s="19">
        <v>4.2532467532467528</v>
      </c>
      <c r="O44" s="19">
        <v>1.2449200741422972</v>
      </c>
      <c r="P44" s="19">
        <v>4.3677419354838714</v>
      </c>
      <c r="Q44" s="19">
        <v>0.99361176953308628</v>
      </c>
      <c r="R44" s="19">
        <f t="shared" si="1"/>
        <v>4.4971866702416987</v>
      </c>
      <c r="S44" s="25">
        <f>SUM(S9,S19,S34)</f>
        <v>0</v>
      </c>
      <c r="T44" s="15">
        <f t="shared" si="2"/>
        <v>0</v>
      </c>
      <c r="U44" s="13">
        <f>SUM(U9,U19,U34)</f>
        <v>0</v>
      </c>
      <c r="V44" s="8">
        <f>U44/C44</f>
        <v>0</v>
      </c>
      <c r="W44" s="25">
        <f>SUM(W9,W19,W34)</f>
        <v>10</v>
      </c>
      <c r="X44" s="8">
        <f>W44/C44</f>
        <v>1</v>
      </c>
      <c r="Y44" s="57"/>
    </row>
    <row r="45" spans="1:25" x14ac:dyDescent="0.2">
      <c r="A45" s="20" t="s">
        <v>29</v>
      </c>
      <c r="B45" s="40">
        <f>SUM(B3,B6,B7,B13,B14,B15,B16,B20,B33)</f>
        <v>172</v>
      </c>
      <c r="C45" s="40">
        <f>SUM(C3,C6,C7,C13,C14,C15,C16,C20,C33)</f>
        <v>148</v>
      </c>
      <c r="D45" s="7">
        <f t="shared" ref="D45:D47" si="5">C45/B45</f>
        <v>0.86046511627906974</v>
      </c>
      <c r="E45" s="42">
        <v>0.98319327731092432</v>
      </c>
      <c r="F45" s="43">
        <v>4.1124807395993841</v>
      </c>
      <c r="G45" s="43">
        <v>1.2969265049743288</v>
      </c>
      <c r="H45" s="43">
        <v>4.2402496099843994</v>
      </c>
      <c r="I45" s="43">
        <v>1.1873662035229016</v>
      </c>
      <c r="J45" s="43">
        <v>4.3634259259259256</v>
      </c>
      <c r="K45" s="43">
        <v>1.1396085451626088</v>
      </c>
      <c r="L45" s="43">
        <v>4.5270061728395063</v>
      </c>
      <c r="M45" s="43">
        <v>1.043847495462944</v>
      </c>
      <c r="N45" s="43">
        <v>3.9714506172839505</v>
      </c>
      <c r="O45" s="43">
        <v>1.5031353776631795</v>
      </c>
      <c r="P45" s="43">
        <v>4.192277992277992</v>
      </c>
      <c r="Q45" s="43">
        <v>1.2736549349389199</v>
      </c>
      <c r="R45" s="19">
        <f t="shared" si="1"/>
        <v>4.2344818429851934</v>
      </c>
      <c r="S45" s="25">
        <f>SUM(S3,S6,S7,S13,S14,S15,S16,S20,S33)</f>
        <v>3</v>
      </c>
      <c r="T45" s="15">
        <f>S45/C45</f>
        <v>2.0270270270270271E-2</v>
      </c>
      <c r="U45" s="25">
        <f>SUM(U3,U6,U7,U13,U14,U15,U16,U20,U33)</f>
        <v>16</v>
      </c>
      <c r="V45" s="8">
        <f>U45/C45</f>
        <v>0.10810810810810811</v>
      </c>
      <c r="W45" s="25">
        <f>SUM(W3,W6,W7,W13,W14,W15,W16,W20,W33)</f>
        <v>129</v>
      </c>
      <c r="X45" s="8">
        <f>W45/C45</f>
        <v>0.8716216216216216</v>
      </c>
      <c r="Y45" s="57"/>
    </row>
    <row r="46" spans="1:25" x14ac:dyDescent="0.2">
      <c r="A46" s="20" t="s">
        <v>30</v>
      </c>
      <c r="B46" s="40">
        <f>SUM(B4,B5,B12,B23,B24,B25,B26,B27,B28,B29,B30,B31,B32,B35)</f>
        <v>320</v>
      </c>
      <c r="C46" s="40">
        <f>SUM(C4,C5,C12,C23,C24,C25,C26,C27,C28,C29,C30,C31,C32,C35)</f>
        <v>234</v>
      </c>
      <c r="D46" s="7">
        <f t="shared" si="5"/>
        <v>0.73124999999999996</v>
      </c>
      <c r="E46" s="42">
        <v>0.98168035375868601</v>
      </c>
      <c r="F46" s="19">
        <v>4.1487603305785123</v>
      </c>
      <c r="G46" s="19">
        <v>1.2099013909109022</v>
      </c>
      <c r="H46" s="19">
        <v>4.2308192457737324</v>
      </c>
      <c r="I46" s="19">
        <v>1.1791562016621182</v>
      </c>
      <c r="J46" s="19">
        <v>4.3792659368963296</v>
      </c>
      <c r="K46" s="19">
        <v>1.0993239379718687</v>
      </c>
      <c r="L46" s="19">
        <v>4.6248407643312106</v>
      </c>
      <c r="M46" s="19">
        <v>0.85985132565172939</v>
      </c>
      <c r="N46" s="19">
        <v>4.1364795918367347</v>
      </c>
      <c r="O46" s="19">
        <v>1.3521103992686494</v>
      </c>
      <c r="P46" s="19">
        <v>4.2042118698149329</v>
      </c>
      <c r="Q46" s="19">
        <v>1.227258572018177</v>
      </c>
      <c r="R46" s="19">
        <f t="shared" si="1"/>
        <v>4.2873962898719089</v>
      </c>
      <c r="S46" s="25">
        <f>SUM(S4,S5,S12,S23,S24,S25,S26,S27,S28,S29,S30,S31,S32,S35)</f>
        <v>9</v>
      </c>
      <c r="T46" s="15">
        <f>S46/C46</f>
        <v>3.8461538461538464E-2</v>
      </c>
      <c r="U46" s="13">
        <f>SUM(U4,U5,U12,U23,U24,U25,U26,U27,U28,U29,U30,U31,U32,U35)</f>
        <v>18</v>
      </c>
      <c r="V46" s="8">
        <f>U46/C46</f>
        <v>7.6923076923076927E-2</v>
      </c>
      <c r="W46" s="25">
        <f>SUM(W4,W5,W12,W23,W24,W25,W26,W27,W28,W29,W30,W31,W32,W35)</f>
        <v>207</v>
      </c>
      <c r="X46" s="8">
        <f>W46/C46</f>
        <v>0.88461538461538458</v>
      </c>
      <c r="Y46" s="57"/>
    </row>
    <row r="47" spans="1:25" s="12" customFormat="1" ht="24" customHeight="1" x14ac:dyDescent="0.2">
      <c r="A47" s="27" t="s">
        <v>23</v>
      </c>
      <c r="B47" s="10">
        <f>SUM(B3:B40)</f>
        <v>660</v>
      </c>
      <c r="C47" s="10">
        <f>SUM(C3:C40)</f>
        <v>480</v>
      </c>
      <c r="D47" s="18">
        <f t="shared" si="5"/>
        <v>0.72727272727272729</v>
      </c>
      <c r="E47" s="49">
        <v>0.98235645933014359</v>
      </c>
      <c r="F47" s="34">
        <v>4.1526189042745338</v>
      </c>
      <c r="G47" s="34">
        <v>1.2362611084696502</v>
      </c>
      <c r="H47" s="34">
        <v>4.2521525215252156</v>
      </c>
      <c r="I47" s="34">
        <v>1.1751077271963437</v>
      </c>
      <c r="J47" s="34">
        <v>4.3947847180109161</v>
      </c>
      <c r="K47" s="34">
        <v>1.0940030504046818</v>
      </c>
      <c r="L47" s="34">
        <v>4.6047633403678025</v>
      </c>
      <c r="M47" s="34">
        <v>0.91411078876917629</v>
      </c>
      <c r="N47" s="34">
        <v>4.0884127942063975</v>
      </c>
      <c r="O47" s="34">
        <v>1.4029737563803246</v>
      </c>
      <c r="P47" s="34">
        <v>4.2182312103833386</v>
      </c>
      <c r="Q47" s="34">
        <v>1.2283412034058594</v>
      </c>
      <c r="R47" s="34">
        <f t="shared" si="1"/>
        <v>4.2851605814613682</v>
      </c>
      <c r="S47" s="14">
        <f>SUM(S3:S40)</f>
        <v>14</v>
      </c>
      <c r="T47" s="16">
        <f>S47/C47</f>
        <v>2.9166666666666667E-2</v>
      </c>
      <c r="U47" s="10">
        <f>SUM(U3:U40)</f>
        <v>40</v>
      </c>
      <c r="V47" s="11">
        <f>U47/C47</f>
        <v>8.3333333333333329E-2</v>
      </c>
      <c r="W47" s="10">
        <f>SUM(W3:W40)</f>
        <v>426</v>
      </c>
      <c r="X47" s="11">
        <f>W47/C47</f>
        <v>0.88749999999999996</v>
      </c>
    </row>
    <row r="48" spans="1:25" x14ac:dyDescent="0.2">
      <c r="C48" s="41"/>
      <c r="D48" s="18"/>
      <c r="E48" s="11"/>
    </row>
    <row r="49" spans="3:16" x14ac:dyDescent="0.2">
      <c r="C49" s="41"/>
      <c r="P49" s="9" t="s">
        <v>62</v>
      </c>
    </row>
  </sheetData>
  <mergeCells count="4">
    <mergeCell ref="U2:V2"/>
    <mergeCell ref="W2:X2"/>
    <mergeCell ref="S1:X1"/>
    <mergeCell ref="S2:T2"/>
  </mergeCells>
  <phoneticPr fontId="0" type="noConversion"/>
  <pageMargins left="0.47244094488188981" right="0.27559055118110237" top="0.9055118110236221" bottom="0.43307086614173229" header="0" footer="0"/>
  <pageSetup paperSize="8" scale="59" fitToHeight="0" orientation="landscape" r:id="rId1"/>
  <headerFooter alignWithMargins="0">
    <oddHeader>&amp;C&amp;"Arial,Negrita"&amp;12RESULTADOS FINALES MASTER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1C08E0CD-738B-44B2-A7E0-551C0A488E76}"/>
</file>

<file path=customXml/itemProps2.xml><?xml version="1.0" encoding="utf-8"?>
<ds:datastoreItem xmlns:ds="http://schemas.openxmlformats.org/officeDocument/2006/customXml" ds:itemID="{37B41581-B80D-42F4-BE8D-90579F7C5CD1}"/>
</file>

<file path=customXml/itemProps3.xml><?xml version="1.0" encoding="utf-8"?>
<ds:datastoreItem xmlns:ds="http://schemas.openxmlformats.org/officeDocument/2006/customXml" ds:itemID="{1387C41D-45C2-4AD2-A2E2-FA0B97CA28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Portada</vt:lpstr>
      <vt:lpstr>Preguntas</vt:lpstr>
      <vt:lpstr>Valoración ASIGNATURAS</vt:lpstr>
      <vt:lpstr>Valoración PROFESORADO</vt:lpstr>
      <vt:lpstr>'Valoración PROFESORADO'!Títulos_a_imprimir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Calidad</dc:creator>
  <cp:lastModifiedBy>Cobo Salcines, Beatriz</cp:lastModifiedBy>
  <cp:lastPrinted>2023-07-12T08:31:43Z</cp:lastPrinted>
  <dcterms:created xsi:type="dcterms:W3CDTF">2010-07-21T09:27:48Z</dcterms:created>
  <dcterms:modified xsi:type="dcterms:W3CDTF">2025-09-10T09:27:56Z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