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gif" ContentType="image/gif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showPivotChartFilter="1" defaultThemeVersion="124226"/>
  <mc:AlternateContent xmlns:mc="http://schemas.openxmlformats.org/markup-compatibility/2006">
    <mc:Choice Requires="x15">
      <x15ac:absPath xmlns:x15ac="http://schemas.microsoft.com/office/spreadsheetml/2010/11/ac" url="S:\AREA DE CALIDAD\P5-EVALUACION ACTIVIDAD DOCENTE\INFORMES AREA DE CALIDAD\Informe Area de Calidad 2024-2025\"/>
    </mc:Choice>
  </mc:AlternateContent>
  <xr:revisionPtr revIDLastSave="0" documentId="13_ncr:1_{BBB948BD-F995-4AF9-9EBC-C11FFDB926F7}" xr6:coauthVersionLast="47" xr6:coauthVersionMax="47" xr10:uidLastSave="{00000000-0000-0000-0000-000000000000}"/>
  <bookViews>
    <workbookView xWindow="-120" yWindow="-120" windowWidth="29040" windowHeight="15720" tabRatio="821" xr2:uid="{00000000-000D-0000-FFFF-FFFF00000000}"/>
  </bookViews>
  <sheets>
    <sheet name="Portada" sheetId="12" r:id="rId1"/>
    <sheet name="Preguntas" sheetId="5" r:id="rId2"/>
    <sheet name="P5-1 ASIGNATURAS X PLAN DE ESTU" sheetId="9" r:id="rId3"/>
    <sheet name="P5-1 PROFESOR X PLAN DE ESTUDIO" sheetId="1" r:id="rId4"/>
  </sheets>
  <definedNames>
    <definedName name="_xlnm.Print_Titles" localSheetId="2">'P5-1 ASIGNATURAS X PLAN DE ESTU'!$A:$A</definedName>
    <definedName name="_xlnm.Print_Titles" localSheetId="3">'P5-1 PROFESOR X PLAN DE ESTUDIO'!$A:$A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40" i="1" l="1"/>
  <c r="S40" i="1"/>
  <c r="X34" i="1"/>
  <c r="V34" i="1"/>
  <c r="T34" i="1"/>
  <c r="W41" i="1"/>
  <c r="S41" i="1"/>
  <c r="U41" i="1"/>
  <c r="W40" i="1"/>
  <c r="U40" i="1"/>
  <c r="V34" i="9"/>
  <c r="Y41" i="9"/>
  <c r="Y40" i="9"/>
  <c r="Y39" i="9"/>
  <c r="Y38" i="9"/>
  <c r="Y37" i="9"/>
  <c r="Y36" i="9"/>
  <c r="W41" i="9"/>
  <c r="W40" i="9"/>
  <c r="W39" i="9"/>
  <c r="W38" i="9"/>
  <c r="W37" i="9"/>
  <c r="W36" i="9"/>
  <c r="U41" i="9"/>
  <c r="U40" i="9"/>
  <c r="U39" i="9"/>
  <c r="U38" i="9"/>
  <c r="U37" i="9"/>
  <c r="U36" i="9"/>
  <c r="B41" i="1"/>
  <c r="C41" i="1"/>
  <c r="C40" i="1"/>
  <c r="B41" i="9"/>
  <c r="Z34" i="9"/>
  <c r="X34" i="9"/>
  <c r="D34" i="1"/>
  <c r="R4" i="1"/>
  <c r="R5" i="1"/>
  <c r="R6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6" i="1"/>
  <c r="R37" i="1"/>
  <c r="R38" i="1"/>
  <c r="R39" i="1"/>
  <c r="R40" i="1"/>
  <c r="R41" i="1"/>
  <c r="R3" i="1"/>
  <c r="T4" i="9"/>
  <c r="T5" i="9"/>
  <c r="T6" i="9"/>
  <c r="T7" i="9"/>
  <c r="T8" i="9"/>
  <c r="T9" i="9"/>
  <c r="T10" i="9"/>
  <c r="T11" i="9"/>
  <c r="T12" i="9"/>
  <c r="T13" i="9"/>
  <c r="T14" i="9"/>
  <c r="T15" i="9"/>
  <c r="T16" i="9"/>
  <c r="T17" i="9"/>
  <c r="T18" i="9"/>
  <c r="T19" i="9"/>
  <c r="T20" i="9"/>
  <c r="T21" i="9"/>
  <c r="T22" i="9"/>
  <c r="T23" i="9"/>
  <c r="T24" i="9"/>
  <c r="T25" i="9"/>
  <c r="T26" i="9"/>
  <c r="T27" i="9"/>
  <c r="T28" i="9"/>
  <c r="T29" i="9"/>
  <c r="T30" i="9"/>
  <c r="T31" i="9"/>
  <c r="T32" i="9"/>
  <c r="T33" i="9"/>
  <c r="T34" i="9"/>
  <c r="T36" i="9"/>
  <c r="T37" i="9"/>
  <c r="T38" i="9"/>
  <c r="T39" i="9"/>
  <c r="T40" i="9"/>
  <c r="T41" i="9"/>
  <c r="T3" i="9"/>
  <c r="D14" i="1" l="1"/>
  <c r="B40" i="9"/>
  <c r="F41" i="9"/>
  <c r="E41" i="9"/>
  <c r="C41" i="9"/>
  <c r="F40" i="9"/>
  <c r="E40" i="9"/>
  <c r="C40" i="9"/>
  <c r="G34" i="9"/>
  <c r="D34" i="9"/>
  <c r="B39" i="1" l="1"/>
  <c r="B38" i="1"/>
  <c r="B37" i="1"/>
  <c r="B36" i="1"/>
  <c r="B39" i="9"/>
  <c r="B38" i="9"/>
  <c r="B37" i="9"/>
  <c r="B36" i="9"/>
  <c r="F39" i="9" l="1"/>
  <c r="F38" i="9"/>
  <c r="F37" i="9"/>
  <c r="F36" i="9"/>
  <c r="E39" i="9"/>
  <c r="E38" i="9"/>
  <c r="E37" i="9"/>
  <c r="E36" i="9"/>
  <c r="C38" i="9"/>
  <c r="Z4" i="9"/>
  <c r="Z5" i="9"/>
  <c r="Z6" i="9"/>
  <c r="Z7" i="9"/>
  <c r="Z8" i="9"/>
  <c r="Z9" i="9"/>
  <c r="Z10" i="9"/>
  <c r="Z11" i="9"/>
  <c r="Z12" i="9"/>
  <c r="Z13" i="9"/>
  <c r="Z14" i="9"/>
  <c r="Z15" i="9"/>
  <c r="X4" i="9"/>
  <c r="X5" i="9"/>
  <c r="X6" i="9"/>
  <c r="X7" i="9"/>
  <c r="X8" i="9"/>
  <c r="X9" i="9"/>
  <c r="X10" i="9"/>
  <c r="X11" i="9"/>
  <c r="X12" i="9"/>
  <c r="X13" i="9"/>
  <c r="X14" i="9"/>
  <c r="X15" i="9"/>
  <c r="V4" i="9"/>
  <c r="V5" i="9"/>
  <c r="V6" i="9"/>
  <c r="V7" i="9"/>
  <c r="V8" i="9"/>
  <c r="V9" i="9"/>
  <c r="V10" i="9"/>
  <c r="V11" i="9"/>
  <c r="V12" i="9"/>
  <c r="V13" i="9"/>
  <c r="V14" i="9"/>
  <c r="V15" i="9"/>
  <c r="G4" i="9"/>
  <c r="G5" i="9"/>
  <c r="G6" i="9"/>
  <c r="G7" i="9"/>
  <c r="G8" i="9"/>
  <c r="G9" i="9"/>
  <c r="G10" i="9"/>
  <c r="G11" i="9"/>
  <c r="G12" i="9"/>
  <c r="G13" i="9"/>
  <c r="G14" i="9"/>
  <c r="G15" i="9"/>
  <c r="D4" i="9"/>
  <c r="D5" i="9"/>
  <c r="D6" i="9"/>
  <c r="D7" i="9"/>
  <c r="D8" i="9"/>
  <c r="D9" i="9"/>
  <c r="D10" i="9"/>
  <c r="D11" i="9"/>
  <c r="D12" i="9"/>
  <c r="D13" i="9"/>
  <c r="D14" i="9"/>
  <c r="D15" i="9"/>
  <c r="T4" i="1"/>
  <c r="T5" i="1"/>
  <c r="T6" i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W39" i="1"/>
  <c r="W38" i="1"/>
  <c r="W37" i="1"/>
  <c r="W36" i="1"/>
  <c r="U39" i="1"/>
  <c r="U38" i="1"/>
  <c r="U37" i="1"/>
  <c r="U36" i="1"/>
  <c r="S39" i="1"/>
  <c r="S38" i="1"/>
  <c r="S37" i="1"/>
  <c r="S36" i="1"/>
  <c r="X14" i="1"/>
  <c r="X15" i="1"/>
  <c r="V14" i="1"/>
  <c r="V15" i="1"/>
  <c r="V16" i="1"/>
  <c r="X4" i="1"/>
  <c r="X5" i="1"/>
  <c r="X6" i="1"/>
  <c r="X7" i="1"/>
  <c r="X8" i="1"/>
  <c r="V4" i="1"/>
  <c r="V5" i="1"/>
  <c r="V6" i="1"/>
  <c r="V7" i="1"/>
  <c r="D15" i="1"/>
  <c r="D4" i="1"/>
  <c r="D5" i="1"/>
  <c r="D6" i="1"/>
  <c r="D7" i="1"/>
  <c r="C38" i="1"/>
  <c r="C39" i="1" l="1"/>
  <c r="C39" i="9" l="1"/>
  <c r="D8" i="1" l="1"/>
  <c r="D9" i="1"/>
  <c r="D10" i="1"/>
  <c r="D11" i="1"/>
  <c r="D12" i="1"/>
  <c r="D13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" i="1"/>
  <c r="X3" i="1"/>
  <c r="X9" i="1"/>
  <c r="X10" i="1"/>
  <c r="X11" i="1"/>
  <c r="X12" i="1"/>
  <c r="X13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V8" i="1"/>
  <c r="V9" i="1"/>
  <c r="V10" i="1"/>
  <c r="V11" i="1"/>
  <c r="V12" i="1"/>
  <c r="V13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" i="1"/>
  <c r="T3" i="1"/>
  <c r="C37" i="1"/>
  <c r="C36" i="1"/>
  <c r="T36" i="1" s="1"/>
  <c r="G16" i="9"/>
  <c r="G17" i="9"/>
  <c r="G18" i="9"/>
  <c r="G19" i="9"/>
  <c r="G20" i="9"/>
  <c r="G21" i="9"/>
  <c r="G22" i="9"/>
  <c r="G23" i="9"/>
  <c r="G24" i="9"/>
  <c r="G25" i="9"/>
  <c r="G26" i="9"/>
  <c r="G27" i="9"/>
  <c r="G28" i="9"/>
  <c r="G29" i="9"/>
  <c r="G30" i="9"/>
  <c r="G31" i="9"/>
  <c r="G32" i="9"/>
  <c r="G33" i="9"/>
  <c r="D16" i="9"/>
  <c r="D17" i="9"/>
  <c r="D18" i="9"/>
  <c r="D19" i="9"/>
  <c r="D20" i="9"/>
  <c r="D21" i="9"/>
  <c r="D22" i="9"/>
  <c r="D23" i="9"/>
  <c r="D24" i="9"/>
  <c r="D25" i="9"/>
  <c r="D26" i="9"/>
  <c r="D27" i="9"/>
  <c r="D28" i="9"/>
  <c r="D29" i="9"/>
  <c r="D30" i="9"/>
  <c r="D31" i="9"/>
  <c r="D32" i="9"/>
  <c r="D33" i="9"/>
  <c r="D3" i="9"/>
  <c r="C37" i="9"/>
  <c r="C36" i="9"/>
  <c r="Z16" i="9"/>
  <c r="Z17" i="9"/>
  <c r="Z18" i="9"/>
  <c r="Z19" i="9"/>
  <c r="Z20" i="9"/>
  <c r="Z21" i="9"/>
  <c r="Z22" i="9"/>
  <c r="Z23" i="9"/>
  <c r="Z24" i="9"/>
  <c r="Z25" i="9"/>
  <c r="Z26" i="9"/>
  <c r="Z27" i="9"/>
  <c r="Z28" i="9"/>
  <c r="Z29" i="9"/>
  <c r="Z30" i="9"/>
  <c r="Z31" i="9"/>
  <c r="Z32" i="9"/>
  <c r="Z33" i="9"/>
  <c r="Z3" i="9"/>
  <c r="X16" i="9"/>
  <c r="X17" i="9"/>
  <c r="X18" i="9"/>
  <c r="X19" i="9"/>
  <c r="X20" i="9"/>
  <c r="X21" i="9"/>
  <c r="X22" i="9"/>
  <c r="X23" i="9"/>
  <c r="X24" i="9"/>
  <c r="X25" i="9"/>
  <c r="X26" i="9"/>
  <c r="X27" i="9"/>
  <c r="X28" i="9"/>
  <c r="X29" i="9"/>
  <c r="X30" i="9"/>
  <c r="X31" i="9"/>
  <c r="X32" i="9"/>
  <c r="X33" i="9"/>
  <c r="X3" i="9"/>
  <c r="V16" i="9"/>
  <c r="V17" i="9"/>
  <c r="V18" i="9"/>
  <c r="V19" i="9"/>
  <c r="V20" i="9"/>
  <c r="V21" i="9"/>
  <c r="V22" i="9"/>
  <c r="V23" i="9"/>
  <c r="V24" i="9"/>
  <c r="V25" i="9"/>
  <c r="V26" i="9"/>
  <c r="V27" i="9"/>
  <c r="V28" i="9"/>
  <c r="V29" i="9"/>
  <c r="V30" i="9"/>
  <c r="V31" i="9"/>
  <c r="V32" i="9"/>
  <c r="V33" i="9"/>
  <c r="V3" i="9"/>
  <c r="X37" i="1" l="1"/>
  <c r="T40" i="1"/>
  <c r="T38" i="1"/>
  <c r="V36" i="1"/>
  <c r="V40" i="1"/>
  <c r="V38" i="1"/>
  <c r="X38" i="1"/>
  <c r="X36" i="1"/>
  <c r="T39" i="1"/>
  <c r="T37" i="1"/>
  <c r="V39" i="1"/>
  <c r="X40" i="1"/>
  <c r="X39" i="1"/>
  <c r="V37" i="1"/>
  <c r="V40" i="9"/>
  <c r="D40" i="1" l="1"/>
  <c r="D39" i="1"/>
  <c r="D38" i="1"/>
  <c r="D37" i="1"/>
  <c r="D36" i="1"/>
  <c r="V39" i="9" l="1"/>
  <c r="V38" i="9"/>
  <c r="V37" i="9"/>
  <c r="V36" i="9"/>
  <c r="D40" i="9" l="1"/>
  <c r="D39" i="9"/>
  <c r="D38" i="9"/>
  <c r="D37" i="9"/>
  <c r="V41" i="9"/>
  <c r="Z36" i="9" l="1"/>
  <c r="D36" i="9"/>
  <c r="X36" i="9"/>
  <c r="Z37" i="9" l="1"/>
  <c r="Z38" i="9"/>
  <c r="Z39" i="9"/>
  <c r="Z40" i="9"/>
  <c r="X37" i="9"/>
  <c r="X38" i="9"/>
  <c r="X39" i="9"/>
  <c r="X40" i="9"/>
  <c r="G36" i="9"/>
  <c r="G37" i="9"/>
  <c r="G38" i="9"/>
  <c r="G39" i="9"/>
  <c r="G40" i="9"/>
  <c r="G3" i="9" l="1"/>
  <c r="G41" i="9" l="1"/>
  <c r="X41" i="9"/>
  <c r="Z41" i="9"/>
  <c r="D41" i="9"/>
  <c r="D41" i="1" l="1"/>
  <c r="T41" i="1" l="1"/>
  <c r="V41" i="1" l="1"/>
  <c r="X41" i="1"/>
</calcChain>
</file>

<file path=xl/sharedStrings.xml><?xml version="1.0" encoding="utf-8"?>
<sst xmlns="http://schemas.openxmlformats.org/spreadsheetml/2006/main" count="153" uniqueCount="97">
  <si>
    <t>Más Bien En Desacuerdo</t>
  </si>
  <si>
    <t>Totalmente en Desacuerdo</t>
  </si>
  <si>
    <t>En Desacuerdo</t>
  </si>
  <si>
    <t>Más Bien De Acuerdo</t>
  </si>
  <si>
    <t>De Acuerdo</t>
  </si>
  <si>
    <t>Totalmente De Acuerdo</t>
  </si>
  <si>
    <t>PLAN</t>
  </si>
  <si>
    <t>Número total Unidades Evaluación</t>
  </si>
  <si>
    <t>Unidades Evaluadas</t>
  </si>
  <si>
    <t>% Unidades Evaluadas</t>
  </si>
  <si>
    <t>Media ITEM 1</t>
  </si>
  <si>
    <t>Media ITEM 2</t>
  </si>
  <si>
    <t>Media ITEM 3</t>
  </si>
  <si>
    <t>Media ITEM 4</t>
  </si>
  <si>
    <t>Media ITEM 5</t>
  </si>
  <si>
    <t>Media ITEM 6</t>
  </si>
  <si>
    <t>X&lt;=2,5</t>
  </si>
  <si>
    <t>2,5&lt;X&lt;=3,5</t>
  </si>
  <si>
    <t>3,5&lt;X</t>
  </si>
  <si>
    <t>Num. Total Encuestas Recibidas</t>
  </si>
  <si>
    <t>GRADO EN FISICA</t>
  </si>
  <si>
    <t>GRADO EN GEOGRAFIA Y ORDENACION DEL TERRITORIO</t>
  </si>
  <si>
    <t>GRADO EN HISTORIA</t>
  </si>
  <si>
    <t>GRADO EN MATEMATICAS</t>
  </si>
  <si>
    <t>GRADO EN MEDICINA</t>
  </si>
  <si>
    <t>LISTADO PREGUNTAS ENCUESTA</t>
  </si>
  <si>
    <t>Escala de valoración</t>
  </si>
  <si>
    <t>GRADO EN ADMINISTRACION Y DIRECCION DE EMPRESAS</t>
  </si>
  <si>
    <t>GRADO EN DERECHO</t>
  </si>
  <si>
    <t>GRADO EN ECONOMIA</t>
  </si>
  <si>
    <t>GRADO EN ENFERMERIA</t>
  </si>
  <si>
    <t>GRADO EN INGENIERIA DE LOS RECURSOS ENERGETICOS</t>
  </si>
  <si>
    <t>GRADO EN INGENIERIA DE LOS RECURSOS MINEROS</t>
  </si>
  <si>
    <t>GRADO EN INGENIERIA DE TECNOLOGIAS DE TELECOMUNICACION</t>
  </si>
  <si>
    <t>GRADO EN INGENIERIA ELECTRICA</t>
  </si>
  <si>
    <t>GRADO EN INGENIERIA EN ELECTRONICA INDUSTRIAL Y AUTOMATICA</t>
  </si>
  <si>
    <t>GRADO EN INGENIERIA EN TECNOLOGIAS INDUSTRIALES</t>
  </si>
  <si>
    <t>GRADO EN INGENIERIA INFORMATICA</t>
  </si>
  <si>
    <t>GRADO EN INGENIERIA MARINA</t>
  </si>
  <si>
    <t>GRADO EN INGENIERIA MARITIMA</t>
  </si>
  <si>
    <t>GRADO EN INGENIERIA MECANICA</t>
  </si>
  <si>
    <t>GRADO EN INGENIERIA NAUTICA Y TRANSPORTE MARITIMO</t>
  </si>
  <si>
    <t>GRADO EN INGENIERIA QUIMICA</t>
  </si>
  <si>
    <t>GRADO EN MAGISTERIO EN EDUCACION INFANTIL</t>
  </si>
  <si>
    <t>GRADO EN MAGISTERIO EN EDUCACION PRIMARIA</t>
  </si>
  <si>
    <t>GRADO EN RELACIONES LABORALES</t>
  </si>
  <si>
    <t>MEDIA UC</t>
  </si>
  <si>
    <t>GRADO EN FISIOTERAPIA</t>
  </si>
  <si>
    <t>Unidades con media X</t>
  </si>
  <si>
    <t>GRADO EN LOGOPEDIA</t>
  </si>
  <si>
    <t>GRADO EN ESTUDIOS HISPANICOS</t>
  </si>
  <si>
    <t>POR RAMA DE CONOCIMIENTO:</t>
  </si>
  <si>
    <t>ARTES Y HUMANIDADES</t>
  </si>
  <si>
    <t>CIENCIAS</t>
  </si>
  <si>
    <t>CIENCIAS DE LA SALUD</t>
  </si>
  <si>
    <t>CIENCIAS SOCIALES Y JURIDICAS</t>
  </si>
  <si>
    <t>INGENIERÍA Y ARQUITECTURA</t>
  </si>
  <si>
    <t>ENCUESTA DE OPINIÓN DE LOS ESTUDIANTES SOBRE LA ACTIVIDAD DOCENTE DEL PROFESORADO</t>
  </si>
  <si>
    <t>Desv
ITEM 1</t>
  </si>
  <si>
    <t>Desv
ITEM 2</t>
  </si>
  <si>
    <t>Desv
ITEM 3</t>
  </si>
  <si>
    <t>Desv
ITEM 4</t>
  </si>
  <si>
    <t>Desv
ITEM 5</t>
  </si>
  <si>
    <t>Desv
ITEM 6</t>
  </si>
  <si>
    <t>GRADOS MAGISTERIO EN ED. INFANTIL Y PRIMARIA</t>
  </si>
  <si>
    <t>ENCUESTA DE OPINIÓN DE LOS ESTUDIANTES SOBRE LA ACTIVIDAD DOCENTE - ASIGNATURA</t>
  </si>
  <si>
    <t>La distribución de horas teóricas y prácticas de la asignatura es acertada.</t>
  </si>
  <si>
    <t>El profesorado de esta asignatura está bien coordinado.</t>
  </si>
  <si>
    <t>No se han producido solapamientos innecesarios con otras asignaturas.</t>
  </si>
  <si>
    <t>El sistema de evaluación es adecuado.</t>
  </si>
  <si>
    <t>El profesor explica con claridad.</t>
  </si>
  <si>
    <t>El profesor es accesible y resuelve las dudas planteadas.</t>
  </si>
  <si>
    <t>El profesor cumple con el horario de clase.</t>
  </si>
  <si>
    <t>El profesor puede considerarse un buen docente.</t>
  </si>
  <si>
    <t>¿Asistes regularmente a clase de este profesor?</t>
  </si>
  <si>
    <t>% que asiste regularmente a clase</t>
  </si>
  <si>
    <t>Asignaturas Evaluadas</t>
  </si>
  <si>
    <t>% Asignaturas Evaluadas</t>
  </si>
  <si>
    <t>Asignaturas con media X</t>
  </si>
  <si>
    <t>GRADO EN GESTIÓN HOTELERA Y TURÍSTICA</t>
  </si>
  <si>
    <t>PROGRAMA CORNELL</t>
  </si>
  <si>
    <t>GRADO EN CIENCIAS BIOMEDICAS</t>
  </si>
  <si>
    <t>Número total Asignaturas
(&gt;1 matriculado)</t>
  </si>
  <si>
    <t>% Participación Total</t>
  </si>
  <si>
    <t>Num. Total Matriculas</t>
  </si>
  <si>
    <t>Media Global
2024-2025</t>
  </si>
  <si>
    <t>GRADO MAGISTERIO EN ED. INFANTIL Y PRIMARIA</t>
  </si>
  <si>
    <t>GRADO EN INGENIERÍA CIVIL</t>
  </si>
  <si>
    <t>UNIVERSIDAD DE CANTABRIA</t>
  </si>
  <si>
    <t xml:space="preserve">TABLA DE RESULTADOS </t>
  </si>
  <si>
    <t>TÍTULOS DE GRADO</t>
  </si>
  <si>
    <t>VICERRECTORADO DE ORDENACIÓN ACADÉMICA</t>
  </si>
  <si>
    <t>CURSO 2024-2025</t>
  </si>
  <si>
    <t>Los resultados de aprendizaje, los materiales y la bibliografía recomendada son accesibles y de utilidad.</t>
  </si>
  <si>
    <t>El esfuerzo necesario para aprobar es el adecuado y permite alcanzar los objetivos formativos previstos.</t>
  </si>
  <si>
    <t>El profesor evalúa adecuadamente e informa de las calificaciones de evaluación continua regularmente.</t>
  </si>
  <si>
    <t>La asistencia a clase es de utilidad para mi formación.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</si>
</sst>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%"/>
  </numFmts>
  <fonts count="22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sz val="9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b/>
      <sz val="9"/>
      <name val="Arial"/>
      <family val="2"/>
    </font>
    <font>
      <sz val="9"/>
      <color indexed="8"/>
      <name val="Arial"/>
      <family val="2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theme="1" tint="0.499984740745262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0"/>
      </patternFill>
    </fill>
    <fill>
      <patternFill patternType="solid">
        <fgColor indexed="4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17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5">
    <xf numFmtId="0" fontId="0" fillId="0" borderId="0"/>
    <xf numFmtId="0" fontId="6" fillId="0" borderId="0"/>
    <xf numFmtId="0" fontId="17" fillId="0" borderId="0"/>
    <xf numFmtId="0" fontId="7" fillId="0" borderId="0"/>
    <xf numFmtId="0" fontId="7" fillId="0" borderId="0"/>
    <xf numFmtId="0" fontId="11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5" fillId="0" borderId="0"/>
    <xf numFmtId="0" fontId="18" fillId="0" borderId="0"/>
    <xf numFmtId="0" fontId="4" fillId="0" borderId="0"/>
    <xf numFmtId="0" fontId="17" fillId="0" borderId="0"/>
    <xf numFmtId="0" fontId="3" fillId="0" borderId="0"/>
    <xf numFmtId="0" fontId="2" fillId="0" borderId="0"/>
    <xf numFmtId="0" fontId="1" fillId="0" borderId="0"/>
  </cellStyleXfs>
  <cellXfs count="89">
    <xf numFmtId="0" fontId="0" fillId="0" borderId="0" xfId="0"/>
    <xf numFmtId="0" fontId="0" fillId="0" borderId="0" xfId="0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0" fillId="4" borderId="2" xfId="0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left" vertical="center" wrapText="1"/>
    </xf>
    <xf numFmtId="0" fontId="0" fillId="4" borderId="0" xfId="0" applyFill="1" applyAlignment="1">
      <alignment horizontal="center" vertical="center" wrapText="1"/>
    </xf>
    <xf numFmtId="9" fontId="12" fillId="0" borderId="0" xfId="6" applyNumberFormat="1" applyFont="1" applyAlignment="1">
      <alignment horizontal="center" vertical="center"/>
    </xf>
    <xf numFmtId="10" fontId="12" fillId="0" borderId="0" xfId="6" applyNumberFormat="1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10" fontId="15" fillId="0" borderId="0" xfId="6" applyNumberFormat="1" applyFont="1" applyAlignment="1">
      <alignment horizontal="center" vertical="center"/>
    </xf>
    <xf numFmtId="0" fontId="15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1" xfId="5" applyFont="1" applyFill="1" applyBorder="1" applyAlignment="1">
      <alignment vertical="center" wrapText="1"/>
    </xf>
    <xf numFmtId="1" fontId="15" fillId="0" borderId="0" xfId="0" applyNumberFormat="1" applyFont="1" applyAlignment="1">
      <alignment horizontal="center" vertical="center"/>
    </xf>
    <xf numFmtId="0" fontId="16" fillId="0" borderId="1" xfId="3" applyFont="1" applyFill="1" applyBorder="1" applyAlignment="1">
      <alignment horizontal="center" vertical="center" wrapText="1"/>
    </xf>
    <xf numFmtId="9" fontId="15" fillId="0" borderId="0" xfId="6" applyNumberFormat="1" applyFont="1" applyAlignment="1">
      <alignment horizontal="center" vertical="center"/>
    </xf>
    <xf numFmtId="2" fontId="13" fillId="0" borderId="1" xfId="9" applyNumberFormat="1" applyFont="1" applyFill="1" applyBorder="1" applyAlignment="1">
      <alignment horizontal="center" vertical="center" wrapText="1"/>
    </xf>
    <xf numFmtId="0" fontId="13" fillId="0" borderId="3" xfId="5" applyFont="1" applyFill="1" applyBorder="1" applyAlignment="1">
      <alignment vertical="center" wrapText="1"/>
    </xf>
    <xf numFmtId="0" fontId="16" fillId="0" borderId="0" xfId="3" applyFont="1" applyFill="1" applyBorder="1" applyAlignment="1">
      <alignment horizontal="center" vertical="center" wrapText="1"/>
    </xf>
    <xf numFmtId="0" fontId="13" fillId="0" borderId="0" xfId="5" applyFont="1" applyFill="1" applyBorder="1" applyAlignment="1">
      <alignment horizontal="center" vertical="center" wrapText="1"/>
    </xf>
    <xf numFmtId="0" fontId="13" fillId="0" borderId="0" xfId="9" applyFont="1" applyFill="1" applyBorder="1" applyAlignment="1">
      <alignment wrapText="1"/>
    </xf>
    <xf numFmtId="0" fontId="13" fillId="0" borderId="0" xfId="9" applyFont="1" applyFill="1" applyBorder="1" applyAlignment="1">
      <alignment horizontal="center" vertical="center" wrapText="1"/>
    </xf>
    <xf numFmtId="0" fontId="13" fillId="0" borderId="0" xfId="4" applyFont="1" applyFill="1" applyBorder="1" applyAlignment="1">
      <alignment horizontal="center" vertical="center" wrapText="1"/>
    </xf>
    <xf numFmtId="0" fontId="14" fillId="8" borderId="3" xfId="5" applyFont="1" applyFill="1" applyBorder="1" applyAlignment="1">
      <alignment vertical="center" wrapText="1"/>
    </xf>
    <xf numFmtId="0" fontId="14" fillId="9" borderId="3" xfId="5" applyFont="1" applyFill="1" applyBorder="1" applyAlignment="1">
      <alignment vertical="center" wrapText="1"/>
    </xf>
    <xf numFmtId="0" fontId="15" fillId="0" borderId="0" xfId="0" applyFont="1" applyFill="1" applyAlignment="1">
      <alignment horizontal="center" vertical="center"/>
    </xf>
    <xf numFmtId="0" fontId="14" fillId="6" borderId="2" xfId="3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center" vertical="center" wrapText="1"/>
    </xf>
    <xf numFmtId="10" fontId="15" fillId="4" borderId="2" xfId="0" applyNumberFormat="1" applyFont="1" applyFill="1" applyBorder="1" applyAlignment="1">
      <alignment horizontal="center" vertical="center" wrapText="1"/>
    </xf>
    <xf numFmtId="164" fontId="15" fillId="5" borderId="2" xfId="0" applyNumberFormat="1" applyFont="1" applyFill="1" applyBorder="1" applyAlignment="1">
      <alignment horizontal="center" vertical="center" wrapText="1"/>
    </xf>
    <xf numFmtId="164" fontId="15" fillId="4" borderId="2" xfId="0" applyNumberFormat="1" applyFont="1" applyFill="1" applyBorder="1" applyAlignment="1">
      <alignment horizontal="center" vertical="center" wrapText="1"/>
    </xf>
    <xf numFmtId="9" fontId="15" fillId="0" borderId="0" xfId="6" applyFont="1" applyAlignment="1">
      <alignment horizontal="center" vertical="center"/>
    </xf>
    <xf numFmtId="165" fontId="15" fillId="0" borderId="0" xfId="6" applyNumberFormat="1" applyFont="1" applyAlignment="1">
      <alignment horizontal="center" vertical="center"/>
    </xf>
    <xf numFmtId="2" fontId="14" fillId="0" borderId="1" xfId="9" applyNumberFormat="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left" vertical="center" wrapText="1"/>
    </xf>
    <xf numFmtId="0" fontId="8" fillId="0" borderId="5" xfId="0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horizontal="center" vertical="center" wrapText="1"/>
    </xf>
    <xf numFmtId="2" fontId="12" fillId="0" borderId="0" xfId="0" applyNumberFormat="1" applyFont="1" applyAlignment="1">
      <alignment vertical="center"/>
    </xf>
    <xf numFmtId="10" fontId="12" fillId="0" borderId="0" xfId="0" applyNumberFormat="1" applyFont="1" applyAlignment="1">
      <alignment vertical="center"/>
    </xf>
    <xf numFmtId="0" fontId="12" fillId="0" borderId="0" xfId="0" applyNumberFormat="1" applyFont="1" applyAlignment="1">
      <alignment horizontal="center" vertical="center"/>
    </xf>
    <xf numFmtId="0" fontId="13" fillId="0" borderId="0" xfId="3" applyFont="1" applyFill="1" applyBorder="1" applyAlignment="1">
      <alignment horizontal="center" vertical="center" wrapText="1"/>
    </xf>
    <xf numFmtId="0" fontId="13" fillId="0" borderId="1" xfId="3" applyFont="1" applyFill="1" applyBorder="1" applyAlignment="1">
      <alignment horizontal="center" vertical="center" wrapText="1"/>
    </xf>
    <xf numFmtId="2" fontId="13" fillId="0" borderId="0" xfId="3" applyNumberFormat="1" applyFont="1" applyFill="1" applyBorder="1" applyAlignment="1">
      <alignment horizontal="center" vertical="center" wrapText="1"/>
    </xf>
    <xf numFmtId="2" fontId="13" fillId="0" borderId="0" xfId="9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NumberFormat="1"/>
    <xf numFmtId="165" fontId="12" fillId="0" borderId="0" xfId="6" applyNumberFormat="1" applyFont="1" applyAlignment="1" applyProtection="1">
      <alignment horizontal="center" vertical="center"/>
      <protection locked="0"/>
    </xf>
    <xf numFmtId="165" fontId="15" fillId="0" borderId="0" xfId="6" applyNumberFormat="1" applyFont="1" applyAlignment="1" applyProtection="1">
      <alignment horizontal="center" vertical="center"/>
      <protection locked="0"/>
    </xf>
    <xf numFmtId="165" fontId="12" fillId="0" borderId="0" xfId="6" applyNumberFormat="1" applyFont="1" applyAlignment="1">
      <alignment horizontal="center" vertical="center"/>
    </xf>
    <xf numFmtId="165" fontId="13" fillId="0" borderId="0" xfId="6" applyNumberFormat="1" applyFont="1" applyFill="1" applyBorder="1" applyAlignment="1">
      <alignment horizontal="center" vertical="center" wrapText="1"/>
    </xf>
    <xf numFmtId="0" fontId="1" fillId="0" borderId="0" xfId="14"/>
    <xf numFmtId="0" fontId="21" fillId="0" borderId="0" xfId="14" applyFont="1" applyAlignment="1">
      <alignment horizontal="center"/>
    </xf>
    <xf numFmtId="0" fontId="19" fillId="0" borderId="0" xfId="14" applyFont="1" applyAlignment="1">
      <alignment horizontal="center"/>
    </xf>
    <xf numFmtId="0" fontId="20" fillId="0" borderId="9" xfId="14" applyFont="1" applyBorder="1" applyAlignment="1">
      <alignment horizontal="center" vertical="distributed"/>
    </xf>
    <xf numFmtId="0" fontId="20" fillId="0" borderId="10" xfId="14" applyFont="1" applyBorder="1" applyAlignment="1">
      <alignment horizontal="center" vertical="distributed"/>
    </xf>
    <xf numFmtId="0" fontId="20" fillId="0" borderId="11" xfId="14" applyFont="1" applyBorder="1" applyAlignment="1">
      <alignment horizontal="center" vertical="distributed"/>
    </xf>
    <xf numFmtId="0" fontId="20" fillId="0" borderId="12" xfId="14" applyFont="1" applyBorder="1" applyAlignment="1">
      <alignment horizontal="center" vertical="distributed"/>
    </xf>
    <xf numFmtId="0" fontId="20" fillId="0" borderId="0" xfId="14" applyFont="1" applyAlignment="1">
      <alignment horizontal="center" vertical="distributed"/>
    </xf>
    <xf numFmtId="0" fontId="20" fillId="0" borderId="13" xfId="14" applyFont="1" applyBorder="1" applyAlignment="1">
      <alignment horizontal="center" vertical="distributed"/>
    </xf>
    <xf numFmtId="0" fontId="20" fillId="0" borderId="14" xfId="14" applyFont="1" applyBorder="1" applyAlignment="1">
      <alignment horizontal="center" vertical="distributed"/>
    </xf>
    <xf numFmtId="0" fontId="20" fillId="0" borderId="15" xfId="14" applyFont="1" applyBorder="1" applyAlignment="1">
      <alignment horizontal="center" vertical="distributed"/>
    </xf>
    <xf numFmtId="0" fontId="20" fillId="0" borderId="16" xfId="14" applyFont="1" applyBorder="1" applyAlignment="1">
      <alignment horizontal="center" vertical="distributed"/>
    </xf>
    <xf numFmtId="0" fontId="21" fillId="0" borderId="0" xfId="14" applyFont="1" applyAlignment="1">
      <alignment horizontal="center" vertical="center"/>
    </xf>
    <xf numFmtId="0" fontId="6" fillId="4" borderId="7" xfId="0" applyFont="1" applyFill="1" applyBorder="1" applyAlignment="1">
      <alignment horizontal="left" vertical="center" wrapText="1"/>
    </xf>
    <xf numFmtId="0" fontId="6" fillId="4" borderId="8" xfId="0" applyFont="1" applyFill="1" applyBorder="1" applyAlignment="1">
      <alignment horizontal="left" vertical="center" wrapText="1"/>
    </xf>
    <xf numFmtId="0" fontId="0" fillId="3" borderId="0" xfId="0" applyFill="1" applyBorder="1" applyAlignment="1">
      <alignment horizontal="center" vertical="center" textRotation="90" wrapText="1"/>
    </xf>
    <xf numFmtId="0" fontId="6" fillId="0" borderId="4" xfId="0" applyFont="1" applyFill="1" applyBorder="1" applyAlignment="1">
      <alignment vertical="center" wrapText="1"/>
    </xf>
    <xf numFmtId="0" fontId="8" fillId="0" borderId="5" xfId="0" applyFont="1" applyFill="1" applyBorder="1" applyAlignment="1">
      <alignment vertical="center" wrapText="1"/>
    </xf>
    <xf numFmtId="0" fontId="8" fillId="0" borderId="6" xfId="0" applyFont="1" applyFill="1" applyBorder="1" applyAlignment="1">
      <alignment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9" fillId="10" borderId="4" xfId="0" applyFont="1" applyFill="1" applyBorder="1" applyAlignment="1">
      <alignment horizontal="center" vertical="center" wrapText="1"/>
    </xf>
    <xf numFmtId="0" fontId="9" fillId="10" borderId="5" xfId="0" applyFont="1" applyFill="1" applyBorder="1" applyAlignment="1">
      <alignment horizontal="center" vertical="center" wrapText="1"/>
    </xf>
    <xf numFmtId="0" fontId="9" fillId="10" borderId="6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8" fillId="0" borderId="5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left" vertical="center" wrapText="1"/>
    </xf>
    <xf numFmtId="0" fontId="8" fillId="0" borderId="6" xfId="0" applyFont="1" applyFill="1" applyBorder="1" applyAlignment="1">
      <alignment horizontal="left" vertical="center" wrapText="1"/>
    </xf>
    <xf numFmtId="0" fontId="9" fillId="11" borderId="4" xfId="0" applyFont="1" applyFill="1" applyBorder="1" applyAlignment="1">
      <alignment horizontal="center" vertical="center" wrapText="1"/>
    </xf>
    <xf numFmtId="0" fontId="9" fillId="11" borderId="5" xfId="0" applyFont="1" applyFill="1" applyBorder="1" applyAlignment="1">
      <alignment horizontal="center" vertical="center" wrapText="1"/>
    </xf>
    <xf numFmtId="0" fontId="9" fillId="11" borderId="6" xfId="0" applyFont="1" applyFill="1" applyBorder="1" applyAlignment="1">
      <alignment horizontal="center" vertical="center" wrapText="1"/>
    </xf>
    <xf numFmtId="0" fontId="15" fillId="7" borderId="2" xfId="0" applyFont="1" applyFill="1" applyBorder="1" applyAlignment="1">
      <alignment horizontal="center" vertical="center"/>
    </xf>
    <xf numFmtId="0" fontId="15" fillId="7" borderId="7" xfId="0" applyNumberFormat="1" applyFont="1" applyFill="1" applyBorder="1" applyAlignment="1">
      <alignment horizontal="center" vertical="center" wrapText="1"/>
    </xf>
    <xf numFmtId="0" fontId="15" fillId="7" borderId="8" xfId="0" applyNumberFormat="1" applyFont="1" applyFill="1" applyBorder="1" applyAlignment="1">
      <alignment horizontal="center" vertical="center" wrapText="1"/>
    </xf>
  </cellXfs>
  <cellStyles count="15">
    <cellStyle name="Normal" xfId="0" builtinId="0"/>
    <cellStyle name="Normal 2" xfId="1" xr:uid="{00000000-0005-0000-0000-000001000000}"/>
    <cellStyle name="Normal 3" xfId="2" xr:uid="{00000000-0005-0000-0000-000002000000}"/>
    <cellStyle name="Normal 3 2" xfId="11" xr:uid="{00000000-0005-0000-0000-000003000000}"/>
    <cellStyle name="Normal 3 2 2" xfId="14" xr:uid="{C30CEA71-F443-4505-B619-161D1452D58F}"/>
    <cellStyle name="Normal 4" xfId="8" xr:uid="{00000000-0005-0000-0000-000004000000}"/>
    <cellStyle name="Normal 5" xfId="10" xr:uid="{00000000-0005-0000-0000-000005000000}"/>
    <cellStyle name="Normal 6" xfId="12" xr:uid="{00000000-0005-0000-0000-000006000000}"/>
    <cellStyle name="Normal 7" xfId="13" xr:uid="{00000000-0005-0000-0000-000007000000}"/>
    <cellStyle name="Normal_Hoja1" xfId="3" xr:uid="{00000000-0005-0000-0000-000008000000}"/>
    <cellStyle name="Normal_Hoja1 2" xfId="9" xr:uid="{00000000-0005-0000-0000-000009000000}"/>
    <cellStyle name="Normal_Hoja1_1" xfId="4" xr:uid="{00000000-0005-0000-0000-00000A000000}"/>
    <cellStyle name="Normal_Hoja1_Valoración general" xfId="5" xr:uid="{00000000-0005-0000-0000-00000B000000}"/>
    <cellStyle name="Porcentaje" xfId="6" builtinId="5"/>
    <cellStyle name="Porcentual 2" xfId="7" xr:uid="{00000000-0005-0000-0000-00000D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gif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190500</xdr:colOff>
      <xdr:row>1</xdr:row>
      <xdr:rowOff>19051</xdr:rowOff>
    </xdr:from>
    <xdr:to>
      <xdr:col>10</xdr:col>
      <xdr:colOff>371475</xdr:colOff>
      <xdr:row>4</xdr:row>
      <xdr:rowOff>119063</xdr:rowOff>
    </xdr:to>
    <xdr:pic>
      <xdr:nvPicPr>
        <xdr:cNvPr id="2" name="2 Imagen" descr="Calidad transparente.gif">
          <a:extLst>
            <a:ext uri="{FF2B5EF4-FFF2-40B4-BE49-F238E27FC236}">
              <a16:creationId xmlns:a16="http://schemas.microsoft.com/office/drawing/2014/main" id="{A9645E79-A5F6-4EB6-B887-137A8F570D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048500" y="209551"/>
          <a:ext cx="942975" cy="671512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381000</xdr:colOff>
      <xdr:row>1</xdr:row>
      <xdr:rowOff>9525</xdr:rowOff>
    </xdr:from>
    <xdr:to>
      <xdr:col>1</xdr:col>
      <xdr:colOff>742950</xdr:colOff>
      <xdr:row>4</xdr:row>
      <xdr:rowOff>122168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71CB898-B368-47A2-9613-80BF50E839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0" y="200025"/>
          <a:ext cx="1123950" cy="6841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977F06-3F3A-4D7F-8017-C17CF089EAFF}">
  <dimension ref="A1:J19"/>
  <sheetViews>
    <sheetView tabSelected="1" workbookViewId="0">
      <selection activeCell="B16" sqref="B16:J16"/>
    </sheetView>
  </sheetViews>
  <sheetFormatPr baseColWidth="10" defaultRowHeight="12.75" x14ac:dyDescent="0.2"/>
  <sheetData>
    <row r="1" spans="1:10" ht="15" x14ac:dyDescent="0.25">
      <c r="A1" s="52"/>
      <c r="B1" s="52"/>
      <c r="C1" s="52"/>
      <c r="D1" s="52"/>
      <c r="E1" s="52"/>
      <c r="F1" s="52"/>
      <c r="G1" s="52"/>
      <c r="H1" s="52"/>
      <c r="I1" s="52"/>
      <c r="J1" s="52"/>
    </row>
    <row r="2" spans="1:10" ht="15" x14ac:dyDescent="0.25">
      <c r="A2" s="52"/>
      <c r="B2" s="52"/>
      <c r="C2" s="54" t="s">
        <v>91</v>
      </c>
      <c r="D2" s="54"/>
      <c r="E2" s="54"/>
      <c r="F2" s="54"/>
      <c r="G2" s="54"/>
      <c r="H2" s="54"/>
      <c r="I2" s="54"/>
      <c r="J2" s="52"/>
    </row>
    <row r="3" spans="1:10" ht="15" x14ac:dyDescent="0.25">
      <c r="A3" s="52"/>
      <c r="B3" s="52"/>
      <c r="C3" s="54" t="s">
        <v>88</v>
      </c>
      <c r="D3" s="54"/>
      <c r="E3" s="54"/>
      <c r="F3" s="54"/>
      <c r="G3" s="54"/>
      <c r="H3" s="54"/>
      <c r="I3" s="54"/>
      <c r="J3" s="52"/>
    </row>
    <row r="4" spans="1:10" ht="15" x14ac:dyDescent="0.25">
      <c r="A4" s="52"/>
      <c r="B4" s="52"/>
      <c r="C4" s="52"/>
      <c r="D4" s="52"/>
      <c r="E4" s="52"/>
      <c r="F4" s="52"/>
      <c r="G4" s="52"/>
      <c r="H4" s="52"/>
      <c r="I4" s="52"/>
      <c r="J4" s="52"/>
    </row>
    <row r="5" spans="1:10" ht="15" x14ac:dyDescent="0.25">
      <c r="A5" s="52"/>
      <c r="B5" s="52"/>
      <c r="C5" s="52"/>
      <c r="D5" s="52"/>
      <c r="E5" s="52"/>
      <c r="F5" s="52"/>
      <c r="G5" s="52"/>
      <c r="H5" s="52"/>
      <c r="I5" s="52"/>
      <c r="J5" s="52"/>
    </row>
    <row r="6" spans="1:10" ht="15" x14ac:dyDescent="0.25">
      <c r="A6" s="52"/>
      <c r="B6" s="52"/>
      <c r="C6" s="52"/>
      <c r="D6" s="52"/>
      <c r="E6" s="52"/>
      <c r="F6" s="52"/>
      <c r="G6" s="52"/>
      <c r="H6" s="52"/>
      <c r="I6" s="52"/>
      <c r="J6" s="52"/>
    </row>
    <row r="7" spans="1:10" ht="15" x14ac:dyDescent="0.25">
      <c r="A7" s="52"/>
      <c r="B7" s="52"/>
      <c r="C7" s="52"/>
      <c r="D7" s="52"/>
      <c r="E7" s="52"/>
      <c r="F7" s="52"/>
      <c r="G7" s="52"/>
      <c r="H7" s="52"/>
      <c r="I7" s="52"/>
      <c r="J7" s="52"/>
    </row>
    <row r="8" spans="1:10" ht="15" x14ac:dyDescent="0.25">
      <c r="A8" s="52"/>
      <c r="B8" s="52"/>
      <c r="C8" s="52"/>
      <c r="D8" s="52"/>
      <c r="E8" s="52"/>
      <c r="F8" s="52"/>
      <c r="G8" s="52"/>
      <c r="H8" s="52"/>
      <c r="I8" s="52"/>
      <c r="J8" s="52"/>
    </row>
    <row r="9" spans="1:10" ht="15.75" thickBot="1" x14ac:dyDescent="0.3">
      <c r="A9" s="52"/>
      <c r="B9" s="52"/>
      <c r="C9" s="52"/>
      <c r="D9" s="52"/>
      <c r="E9" s="52"/>
      <c r="F9" s="52"/>
      <c r="G9" s="52"/>
      <c r="H9" s="52"/>
      <c r="I9" s="52"/>
      <c r="J9" s="52"/>
    </row>
    <row r="10" spans="1:10" ht="15" x14ac:dyDescent="0.25">
      <c r="A10" s="52"/>
      <c r="B10" s="55" t="s">
        <v>57</v>
      </c>
      <c r="C10" s="56"/>
      <c r="D10" s="56"/>
      <c r="E10" s="56"/>
      <c r="F10" s="56"/>
      <c r="G10" s="56"/>
      <c r="H10" s="56"/>
      <c r="I10" s="56"/>
      <c r="J10" s="57"/>
    </row>
    <row r="11" spans="1:10" ht="15" x14ac:dyDescent="0.25">
      <c r="A11" s="52"/>
      <c r="B11" s="58"/>
      <c r="C11" s="59"/>
      <c r="D11" s="59"/>
      <c r="E11" s="59"/>
      <c r="F11" s="59"/>
      <c r="G11" s="59"/>
      <c r="H11" s="59"/>
      <c r="I11" s="59"/>
      <c r="J11" s="60"/>
    </row>
    <row r="12" spans="1:10" ht="15.75" thickBot="1" x14ac:dyDescent="0.3">
      <c r="A12" s="52"/>
      <c r="B12" s="61"/>
      <c r="C12" s="62"/>
      <c r="D12" s="62"/>
      <c r="E12" s="62"/>
      <c r="F12" s="62"/>
      <c r="G12" s="62"/>
      <c r="H12" s="62"/>
      <c r="I12" s="62"/>
      <c r="J12" s="63"/>
    </row>
    <row r="13" spans="1:10" ht="15" x14ac:dyDescent="0.25">
      <c r="A13" s="52"/>
      <c r="B13" s="52"/>
      <c r="C13" s="52"/>
      <c r="D13" s="52"/>
      <c r="E13" s="52"/>
      <c r="F13" s="52"/>
      <c r="G13" s="52"/>
      <c r="H13" s="52"/>
      <c r="I13" s="52"/>
      <c r="J13" s="52"/>
    </row>
    <row r="14" spans="1:10" ht="15.75" x14ac:dyDescent="0.25">
      <c r="A14" s="52"/>
      <c r="B14" s="53" t="s">
        <v>89</v>
      </c>
      <c r="C14" s="53"/>
      <c r="D14" s="53"/>
      <c r="E14" s="53"/>
      <c r="F14" s="53"/>
      <c r="G14" s="53"/>
      <c r="H14" s="53"/>
      <c r="I14" s="53"/>
      <c r="J14" s="53"/>
    </row>
    <row r="15" spans="1:10" ht="15.75" x14ac:dyDescent="0.25">
      <c r="A15" s="52"/>
      <c r="B15" s="64" t="s">
        <v>90</v>
      </c>
      <c r="C15" s="64"/>
      <c r="D15" s="64"/>
      <c r="E15" s="64"/>
      <c r="F15" s="64"/>
      <c r="G15" s="64"/>
      <c r="H15" s="64"/>
      <c r="I15" s="64"/>
      <c r="J15" s="64"/>
    </row>
    <row r="16" spans="1:10" ht="15.75" x14ac:dyDescent="0.25">
      <c r="A16" s="52"/>
      <c r="B16" s="53" t="s">
        <v>92</v>
      </c>
      <c r="C16" s="53"/>
      <c r="D16" s="53"/>
      <c r="E16" s="53"/>
      <c r="F16" s="53"/>
      <c r="G16" s="53"/>
      <c r="H16" s="53"/>
      <c r="I16" s="53"/>
      <c r="J16" s="53"/>
    </row>
    <row r="17" spans="1:10" ht="15" x14ac:dyDescent="0.25">
      <c r="A17" s="52"/>
      <c r="B17" s="52"/>
      <c r="C17" s="52"/>
      <c r="D17" s="52"/>
      <c r="E17" s="52"/>
      <c r="F17" s="52"/>
      <c r="G17" s="52"/>
      <c r="H17" s="52"/>
      <c r="I17" s="52"/>
      <c r="J17" s="52"/>
    </row>
    <row r="18" spans="1:10" ht="15" x14ac:dyDescent="0.25">
      <c r="A18" s="52"/>
      <c r="B18" s="52"/>
      <c r="C18" s="52"/>
      <c r="D18" s="52"/>
      <c r="E18" s="52"/>
      <c r="F18" s="52"/>
      <c r="G18" s="52"/>
      <c r="H18" s="52"/>
      <c r="I18" s="52"/>
      <c r="J18" s="52"/>
    </row>
    <row r="19" spans="1:10" ht="15" x14ac:dyDescent="0.25">
      <c r="A19" s="52"/>
      <c r="B19" s="52"/>
      <c r="C19" s="52"/>
      <c r="D19" s="52"/>
      <c r="E19" s="52"/>
      <c r="F19" s="52"/>
      <c r="G19" s="52"/>
      <c r="H19" s="52"/>
      <c r="I19" s="52"/>
      <c r="J19" s="52"/>
    </row>
  </sheetData>
  <mergeCells count="6">
    <mergeCell ref="B16:J16"/>
    <mergeCell ref="C2:I2"/>
    <mergeCell ref="C3:I3"/>
    <mergeCell ref="B10:J12"/>
    <mergeCell ref="B14:J14"/>
    <mergeCell ref="B15:J1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2"/>
  <sheetViews>
    <sheetView zoomScaleNormal="100" workbookViewId="0">
      <selection activeCell="C17" sqref="C17:I17"/>
    </sheetView>
  </sheetViews>
  <sheetFormatPr baseColWidth="10" defaultRowHeight="12.75" x14ac:dyDescent="0.2"/>
  <cols>
    <col min="1" max="1" width="7" style="2" customWidth="1"/>
    <col min="2" max="2" width="11.85546875" style="2" customWidth="1"/>
    <col min="3" max="3" width="6.140625" style="2" customWidth="1"/>
    <col min="4" max="4" width="27.5703125" style="2" customWidth="1"/>
    <col min="5" max="5" width="7.42578125" style="2" customWidth="1"/>
    <col min="6" max="6" width="16.5703125" style="2" customWidth="1"/>
    <col min="7" max="7" width="6.140625" style="2" customWidth="1"/>
    <col min="8" max="8" width="35.42578125" style="2" customWidth="1"/>
    <col min="9" max="16384" width="11.42578125" style="2"/>
  </cols>
  <sheetData>
    <row r="1" spans="1:9" ht="30.75" customHeight="1" x14ac:dyDescent="0.2">
      <c r="A1" s="1"/>
      <c r="B1" s="1"/>
      <c r="C1" s="75" t="s">
        <v>25</v>
      </c>
      <c r="D1" s="75"/>
      <c r="E1" s="75"/>
      <c r="F1" s="75"/>
      <c r="G1" s="75"/>
      <c r="H1" s="75"/>
      <c r="I1" s="75"/>
    </row>
    <row r="2" spans="1:9" ht="25.5" customHeight="1" x14ac:dyDescent="0.2">
      <c r="A2" s="36"/>
      <c r="B2" s="37"/>
      <c r="C2" s="76" t="s">
        <v>65</v>
      </c>
      <c r="D2" s="77"/>
      <c r="E2" s="77"/>
      <c r="F2" s="77"/>
      <c r="G2" s="77"/>
      <c r="H2" s="77"/>
      <c r="I2" s="78"/>
    </row>
    <row r="3" spans="1:9" ht="25.5" customHeight="1" x14ac:dyDescent="0.2">
      <c r="A3" s="36"/>
      <c r="B3" s="38">
        <v>1</v>
      </c>
      <c r="C3" s="68" t="s">
        <v>93</v>
      </c>
      <c r="D3" s="69"/>
      <c r="E3" s="69"/>
      <c r="F3" s="69"/>
      <c r="G3" s="69"/>
      <c r="H3" s="69"/>
      <c r="I3" s="70"/>
    </row>
    <row r="4" spans="1:9" ht="25.5" customHeight="1" x14ac:dyDescent="0.2">
      <c r="A4" s="36"/>
      <c r="B4" s="38">
        <v>2</v>
      </c>
      <c r="C4" s="68" t="s">
        <v>66</v>
      </c>
      <c r="D4" s="69"/>
      <c r="E4" s="69"/>
      <c r="F4" s="69"/>
      <c r="G4" s="69"/>
      <c r="H4" s="69"/>
      <c r="I4" s="70"/>
    </row>
    <row r="5" spans="1:9" ht="24" customHeight="1" x14ac:dyDescent="0.2">
      <c r="A5" s="36"/>
      <c r="B5" s="38">
        <v>3</v>
      </c>
      <c r="C5" s="68" t="s">
        <v>94</v>
      </c>
      <c r="D5" s="69"/>
      <c r="E5" s="69"/>
      <c r="F5" s="69"/>
      <c r="G5" s="69"/>
      <c r="H5" s="69"/>
      <c r="I5" s="70"/>
    </row>
    <row r="6" spans="1:9" ht="24.75" customHeight="1" x14ac:dyDescent="0.2">
      <c r="A6" s="36"/>
      <c r="B6" s="38">
        <v>4</v>
      </c>
      <c r="C6" s="68" t="s">
        <v>67</v>
      </c>
      <c r="D6" s="69"/>
      <c r="E6" s="69"/>
      <c r="F6" s="69"/>
      <c r="G6" s="69"/>
      <c r="H6" s="69"/>
      <c r="I6" s="70"/>
    </row>
    <row r="7" spans="1:9" ht="24.75" customHeight="1" x14ac:dyDescent="0.2">
      <c r="A7" s="36"/>
      <c r="B7" s="38">
        <v>5</v>
      </c>
      <c r="C7" s="74" t="s">
        <v>68</v>
      </c>
      <c r="D7" s="69"/>
      <c r="E7" s="69"/>
      <c r="F7" s="69"/>
      <c r="G7" s="69"/>
      <c r="H7" s="69"/>
      <c r="I7" s="70"/>
    </row>
    <row r="8" spans="1:9" ht="23.25" customHeight="1" x14ac:dyDescent="0.2">
      <c r="A8" s="36"/>
      <c r="B8" s="38">
        <v>6</v>
      </c>
      <c r="C8" s="74" t="s">
        <v>69</v>
      </c>
      <c r="D8" s="69"/>
      <c r="E8" s="69"/>
      <c r="F8" s="69"/>
      <c r="G8" s="69"/>
      <c r="H8" s="69"/>
      <c r="I8" s="70"/>
    </row>
    <row r="9" spans="1:9" ht="25.5" customHeight="1" x14ac:dyDescent="0.2">
      <c r="A9" s="36"/>
      <c r="B9" s="37"/>
      <c r="C9" s="81"/>
      <c r="D9" s="80"/>
      <c r="E9" s="80"/>
      <c r="F9" s="80"/>
      <c r="G9" s="80"/>
      <c r="H9" s="80"/>
      <c r="I9" s="82"/>
    </row>
    <row r="10" spans="1:9" ht="26.25" customHeight="1" x14ac:dyDescent="0.2">
      <c r="A10" s="36"/>
      <c r="B10" s="37"/>
      <c r="C10" s="83" t="s">
        <v>57</v>
      </c>
      <c r="D10" s="84"/>
      <c r="E10" s="84"/>
      <c r="F10" s="84"/>
      <c r="G10" s="84"/>
      <c r="H10" s="84"/>
      <c r="I10" s="85"/>
    </row>
    <row r="11" spans="1:9" ht="25.5" customHeight="1" x14ac:dyDescent="0.2">
      <c r="A11" s="36"/>
      <c r="B11" s="37"/>
      <c r="C11" s="79" t="s">
        <v>74</v>
      </c>
      <c r="D11" s="80"/>
      <c r="E11" s="80"/>
      <c r="F11" s="80"/>
      <c r="G11" s="80"/>
      <c r="H11" s="80"/>
      <c r="I11" s="80"/>
    </row>
    <row r="12" spans="1:9" ht="24.75" customHeight="1" x14ac:dyDescent="0.2">
      <c r="A12" s="36"/>
      <c r="B12" s="38">
        <v>1</v>
      </c>
      <c r="C12" s="74" t="s">
        <v>70</v>
      </c>
      <c r="D12" s="69"/>
      <c r="E12" s="69"/>
      <c r="F12" s="69"/>
      <c r="G12" s="69"/>
      <c r="H12" s="69"/>
      <c r="I12" s="70"/>
    </row>
    <row r="13" spans="1:9" ht="25.5" customHeight="1" x14ac:dyDescent="0.2">
      <c r="A13" s="36"/>
      <c r="B13" s="38">
        <v>2</v>
      </c>
      <c r="C13" s="68" t="s">
        <v>95</v>
      </c>
      <c r="D13" s="69"/>
      <c r="E13" s="69"/>
      <c r="F13" s="69"/>
      <c r="G13" s="69"/>
      <c r="H13" s="69"/>
      <c r="I13" s="70"/>
    </row>
    <row r="14" spans="1:9" ht="25.5" customHeight="1" x14ac:dyDescent="0.2">
      <c r="A14" s="36"/>
      <c r="B14" s="38">
        <v>3</v>
      </c>
      <c r="C14" s="74" t="s">
        <v>71</v>
      </c>
      <c r="D14" s="69"/>
      <c r="E14" s="69"/>
      <c r="F14" s="69"/>
      <c r="G14" s="69"/>
      <c r="H14" s="69"/>
      <c r="I14" s="70"/>
    </row>
    <row r="15" spans="1:9" ht="26.25" customHeight="1" x14ac:dyDescent="0.2">
      <c r="A15" s="36"/>
      <c r="B15" s="38">
        <v>4</v>
      </c>
      <c r="C15" s="74" t="s">
        <v>72</v>
      </c>
      <c r="D15" s="69"/>
      <c r="E15" s="69"/>
      <c r="F15" s="69"/>
      <c r="G15" s="69"/>
      <c r="H15" s="69"/>
      <c r="I15" s="70"/>
    </row>
    <row r="16" spans="1:9" ht="25.5" customHeight="1" x14ac:dyDescent="0.2">
      <c r="A16" s="36"/>
      <c r="B16" s="38">
        <v>5</v>
      </c>
      <c r="C16" s="68" t="s">
        <v>96</v>
      </c>
      <c r="D16" s="69"/>
      <c r="E16" s="69"/>
      <c r="F16" s="69"/>
      <c r="G16" s="69"/>
      <c r="H16" s="69"/>
      <c r="I16" s="70"/>
    </row>
    <row r="17" spans="1:9" ht="25.5" customHeight="1" x14ac:dyDescent="0.2">
      <c r="A17" s="36"/>
      <c r="B17" s="38">
        <v>6</v>
      </c>
      <c r="C17" s="74" t="s">
        <v>73</v>
      </c>
      <c r="D17" s="69"/>
      <c r="E17" s="69"/>
      <c r="F17" s="69"/>
      <c r="G17" s="69"/>
      <c r="H17" s="69"/>
      <c r="I17" s="70"/>
    </row>
    <row r="18" spans="1:9" ht="25.5" customHeight="1" x14ac:dyDescent="0.2">
      <c r="A18" s="36"/>
      <c r="B18" s="37"/>
      <c r="C18" s="71"/>
      <c r="D18" s="72"/>
      <c r="E18" s="72"/>
      <c r="F18" s="72"/>
      <c r="G18" s="72"/>
      <c r="H18" s="72"/>
      <c r="I18" s="73"/>
    </row>
    <row r="19" spans="1:9" ht="18.75" customHeight="1" x14ac:dyDescent="0.2">
      <c r="A19" s="67"/>
      <c r="B19" s="67"/>
      <c r="C19" s="67"/>
      <c r="D19" s="67"/>
      <c r="E19" s="67"/>
      <c r="F19" s="67"/>
      <c r="G19" s="67"/>
      <c r="H19" s="67"/>
      <c r="I19" s="67"/>
    </row>
    <row r="20" spans="1:9" ht="25.5" x14ac:dyDescent="0.2">
      <c r="A20" s="65" t="s">
        <v>26</v>
      </c>
      <c r="B20" s="66"/>
      <c r="C20" s="4">
        <v>0</v>
      </c>
      <c r="D20" s="5" t="s">
        <v>1</v>
      </c>
      <c r="E20" s="4">
        <v>2</v>
      </c>
      <c r="F20" s="5" t="s">
        <v>0</v>
      </c>
      <c r="G20" s="4">
        <v>4</v>
      </c>
      <c r="H20" s="5" t="s">
        <v>4</v>
      </c>
      <c r="I20" s="3"/>
    </row>
    <row r="21" spans="1:9" ht="25.5" x14ac:dyDescent="0.2">
      <c r="A21" s="6"/>
      <c r="B21" s="6"/>
      <c r="C21" s="4">
        <v>1</v>
      </c>
      <c r="D21" s="5" t="s">
        <v>2</v>
      </c>
      <c r="E21" s="4">
        <v>3</v>
      </c>
      <c r="F21" s="5" t="s">
        <v>3</v>
      </c>
      <c r="G21" s="4">
        <v>5</v>
      </c>
      <c r="H21" s="5" t="s">
        <v>5</v>
      </c>
      <c r="I21" s="3"/>
    </row>
    <row r="22" spans="1:9" x14ac:dyDescent="0.2">
      <c r="A22" s="3"/>
      <c r="B22" s="3"/>
      <c r="C22" s="3"/>
      <c r="D22" s="3"/>
      <c r="E22" s="3"/>
      <c r="F22" s="3"/>
      <c r="G22" s="3"/>
      <c r="H22" s="3"/>
      <c r="I22" s="3"/>
    </row>
  </sheetData>
  <mergeCells count="20">
    <mergeCell ref="C12:I12"/>
    <mergeCell ref="C11:I11"/>
    <mergeCell ref="C9:I9"/>
    <mergeCell ref="C8:I8"/>
    <mergeCell ref="C10:I10"/>
    <mergeCell ref="C1:I1"/>
    <mergeCell ref="C2:I2"/>
    <mergeCell ref="C3:I3"/>
    <mergeCell ref="C4:I4"/>
    <mergeCell ref="C7:I7"/>
    <mergeCell ref="C5:I5"/>
    <mergeCell ref="C6:I6"/>
    <mergeCell ref="A20:B20"/>
    <mergeCell ref="A19:I19"/>
    <mergeCell ref="C13:I13"/>
    <mergeCell ref="C18:I18"/>
    <mergeCell ref="C17:I17"/>
    <mergeCell ref="C16:I16"/>
    <mergeCell ref="C14:I14"/>
    <mergeCell ref="C15:I15"/>
  </mergeCells>
  <phoneticPr fontId="10" type="noConversion"/>
  <pageMargins left="0.74803149606299213" right="0.74803149606299213" top="1.1770833333333333" bottom="0.98425196850393704" header="0" footer="0"/>
  <pageSetup paperSize="9" orientation="landscape" r:id="rId1"/>
  <headerFooter alignWithMargins="0">
    <oddHeader>&amp;L&amp;G&amp;CVICERRECTORADO DE CALIDAD E
INNOVACIÓN EDUCATIVA&amp;R&amp;G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C77"/>
  <sheetViews>
    <sheetView zoomScale="85" zoomScaleNormal="85" workbookViewId="0">
      <pane xSplit="1" topLeftCell="B1" activePane="topRight" state="frozen"/>
      <selection pane="topRight" activeCell="A2" sqref="A2"/>
    </sheetView>
  </sheetViews>
  <sheetFormatPr baseColWidth="10" defaultRowHeight="12" x14ac:dyDescent="0.2"/>
  <cols>
    <col min="1" max="1" width="31.140625" style="9" customWidth="1"/>
    <col min="2" max="2" width="17" style="13" customWidth="1"/>
    <col min="3" max="3" width="11.7109375" style="13" customWidth="1"/>
    <col min="4" max="4" width="13.140625" style="13" customWidth="1"/>
    <col min="5" max="5" width="13.28515625" style="13" customWidth="1"/>
    <col min="6" max="6" width="11.42578125" style="13" customWidth="1"/>
    <col min="7" max="7" width="14.85546875" style="13" customWidth="1"/>
    <col min="8" max="13" width="7.85546875" style="9" customWidth="1"/>
    <col min="14" max="15" width="7.140625" style="9" customWidth="1"/>
    <col min="16" max="19" width="7.42578125" style="9" customWidth="1"/>
    <col min="20" max="20" width="12.28515625" style="9" customWidth="1"/>
    <col min="21" max="21" width="5.28515625" style="13" customWidth="1"/>
    <col min="22" max="22" width="8.28515625" style="9" customWidth="1"/>
    <col min="23" max="23" width="4.5703125" style="9" customWidth="1"/>
    <col min="24" max="24" width="7.5703125" style="9" customWidth="1"/>
    <col min="25" max="25" width="5.28515625" style="9" customWidth="1"/>
    <col min="26" max="26" width="9.28515625" style="9" customWidth="1"/>
    <col min="27" max="16384" width="11.42578125" style="9"/>
  </cols>
  <sheetData>
    <row r="1" spans="1:29" s="12" customFormat="1" ht="12.75" customHeight="1" x14ac:dyDescent="0.2">
      <c r="B1" s="10"/>
      <c r="C1" s="10"/>
      <c r="D1" s="10"/>
      <c r="E1" s="27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86" t="s">
        <v>78</v>
      </c>
      <c r="V1" s="86"/>
      <c r="W1" s="86"/>
      <c r="X1" s="86"/>
      <c r="Y1" s="86"/>
      <c r="Z1" s="86"/>
    </row>
    <row r="2" spans="1:29" s="12" customFormat="1" ht="36" x14ac:dyDescent="0.2">
      <c r="A2" s="28" t="s">
        <v>6</v>
      </c>
      <c r="B2" s="28" t="s">
        <v>82</v>
      </c>
      <c r="C2" s="29" t="s">
        <v>76</v>
      </c>
      <c r="D2" s="30" t="s">
        <v>77</v>
      </c>
      <c r="E2" s="29" t="s">
        <v>84</v>
      </c>
      <c r="F2" s="29" t="s">
        <v>19</v>
      </c>
      <c r="G2" s="30" t="s">
        <v>83</v>
      </c>
      <c r="H2" s="31" t="s">
        <v>10</v>
      </c>
      <c r="I2" s="31" t="s">
        <v>58</v>
      </c>
      <c r="J2" s="31" t="s">
        <v>11</v>
      </c>
      <c r="K2" s="31" t="s">
        <v>59</v>
      </c>
      <c r="L2" s="31" t="s">
        <v>12</v>
      </c>
      <c r="M2" s="31" t="s">
        <v>60</v>
      </c>
      <c r="N2" s="31" t="s">
        <v>13</v>
      </c>
      <c r="O2" s="31" t="s">
        <v>61</v>
      </c>
      <c r="P2" s="31" t="s">
        <v>14</v>
      </c>
      <c r="Q2" s="31" t="s">
        <v>62</v>
      </c>
      <c r="R2" s="31" t="s">
        <v>15</v>
      </c>
      <c r="S2" s="31" t="s">
        <v>63</v>
      </c>
      <c r="T2" s="32" t="s">
        <v>85</v>
      </c>
      <c r="U2" s="87" t="s">
        <v>16</v>
      </c>
      <c r="V2" s="88"/>
      <c r="W2" s="87" t="s">
        <v>17</v>
      </c>
      <c r="X2" s="88"/>
      <c r="Y2" s="87" t="s">
        <v>18</v>
      </c>
      <c r="Z2" s="88"/>
      <c r="AB2" s="9"/>
      <c r="AC2" s="9"/>
    </row>
    <row r="3" spans="1:29" ht="24" x14ac:dyDescent="0.2">
      <c r="A3" s="14" t="s">
        <v>27</v>
      </c>
      <c r="B3" s="13">
        <v>56</v>
      </c>
      <c r="C3" s="13">
        <v>53</v>
      </c>
      <c r="D3" s="7">
        <f>C3/B3</f>
        <v>0.9464285714285714</v>
      </c>
      <c r="E3" s="16">
        <v>8435</v>
      </c>
      <c r="F3" s="16">
        <v>1929</v>
      </c>
      <c r="G3" s="8">
        <f t="shared" ref="G3:G34" si="0">F3/E3</f>
        <v>0.22868998221695316</v>
      </c>
      <c r="H3" s="18">
        <v>3.5777188328912466</v>
      </c>
      <c r="I3" s="18">
        <v>1.464343398103656</v>
      </c>
      <c r="J3" s="18">
        <v>3.7231096911608095</v>
      </c>
      <c r="K3" s="18">
        <v>1.3802814564391119</v>
      </c>
      <c r="L3" s="18">
        <v>3.4750530785562632</v>
      </c>
      <c r="M3" s="18">
        <v>1.5744622014983307</v>
      </c>
      <c r="N3" s="18">
        <v>3.6130952380952381</v>
      </c>
      <c r="O3" s="18">
        <v>1.5361310105098362</v>
      </c>
      <c r="P3" s="18">
        <v>3.8457142857142856</v>
      </c>
      <c r="Q3" s="18">
        <v>1.6008757711019763</v>
      </c>
      <c r="R3" s="18">
        <v>3.5148936170212766</v>
      </c>
      <c r="S3" s="18">
        <v>1.5794689554822869</v>
      </c>
      <c r="T3" s="18">
        <f>AVERAGE(H3,J3,L3,N3,P3,R3)</f>
        <v>3.6249307905731865</v>
      </c>
      <c r="U3" s="13">
        <v>2</v>
      </c>
      <c r="V3" s="48">
        <f t="shared" ref="V3:V13" si="1">U3/C3</f>
        <v>3.7735849056603772E-2</v>
      </c>
      <c r="W3" s="13">
        <v>7</v>
      </c>
      <c r="X3" s="50">
        <f t="shared" ref="X3:X13" si="2">W3/C3</f>
        <v>0.13207547169811321</v>
      </c>
      <c r="Y3" s="13">
        <v>44</v>
      </c>
      <c r="Z3" s="50">
        <f t="shared" ref="Z3:Z13" si="3">Y3/C3</f>
        <v>0.83018867924528306</v>
      </c>
      <c r="AA3" s="40"/>
    </row>
    <row r="4" spans="1:29" x14ac:dyDescent="0.2">
      <c r="A4" s="9" t="s">
        <v>81</v>
      </c>
      <c r="B4" s="13">
        <v>40</v>
      </c>
      <c r="C4" s="13">
        <v>40</v>
      </c>
      <c r="D4" s="7">
        <f t="shared" ref="D4:D15" si="4">C4/B4</f>
        <v>1</v>
      </c>
      <c r="E4" s="13">
        <v>1496</v>
      </c>
      <c r="F4" s="13">
        <v>545</v>
      </c>
      <c r="G4" s="8">
        <f t="shared" si="0"/>
        <v>0.36430481283422461</v>
      </c>
      <c r="H4" s="18">
        <v>3.947467166979362</v>
      </c>
      <c r="I4" s="18">
        <v>1.1605426205882836</v>
      </c>
      <c r="J4" s="18">
        <v>3.7158878504672899</v>
      </c>
      <c r="K4" s="18">
        <v>1.5020678339080098</v>
      </c>
      <c r="L4" s="18">
        <v>3.8977695167286246</v>
      </c>
      <c r="M4" s="18">
        <v>1.2694500366568622</v>
      </c>
      <c r="N4" s="18">
        <v>3.9310986964618251</v>
      </c>
      <c r="O4" s="18">
        <v>1.3985938112343144</v>
      </c>
      <c r="P4" s="18">
        <v>4.2003929273084477</v>
      </c>
      <c r="Q4" s="18">
        <v>1.3556239820603946</v>
      </c>
      <c r="R4" s="18">
        <v>3.8994413407821229</v>
      </c>
      <c r="S4" s="18">
        <v>1.3484165896554006</v>
      </c>
      <c r="T4" s="18">
        <f t="shared" ref="T4:T41" si="5">AVERAGE(H4,J4,L4,N4,P4,R4)</f>
        <v>3.9320095831212787</v>
      </c>
      <c r="U4" s="13">
        <v>0</v>
      </c>
      <c r="V4" s="48">
        <f t="shared" si="1"/>
        <v>0</v>
      </c>
      <c r="W4" s="13">
        <v>8</v>
      </c>
      <c r="X4" s="50">
        <f t="shared" si="2"/>
        <v>0.2</v>
      </c>
      <c r="Y4" s="13">
        <v>32</v>
      </c>
      <c r="Z4" s="50">
        <f t="shared" si="3"/>
        <v>0.8</v>
      </c>
      <c r="AA4" s="40"/>
    </row>
    <row r="5" spans="1:29" x14ac:dyDescent="0.2">
      <c r="A5" s="14" t="s">
        <v>28</v>
      </c>
      <c r="B5" s="13">
        <v>49</v>
      </c>
      <c r="C5" s="13">
        <v>48</v>
      </c>
      <c r="D5" s="7">
        <f t="shared" si="4"/>
        <v>0.97959183673469385</v>
      </c>
      <c r="E5" s="16">
        <v>5872</v>
      </c>
      <c r="F5" s="16">
        <v>1458</v>
      </c>
      <c r="G5" s="8">
        <f t="shared" si="0"/>
        <v>0.24829700272479563</v>
      </c>
      <c r="H5" s="18">
        <v>3.8120195667365477</v>
      </c>
      <c r="I5" s="18">
        <v>1.4207338947237356</v>
      </c>
      <c r="J5" s="18">
        <v>3.9376313945339874</v>
      </c>
      <c r="K5" s="18">
        <v>1.3773995240624501</v>
      </c>
      <c r="L5" s="18">
        <v>3.6615384615384614</v>
      </c>
      <c r="M5" s="18">
        <v>1.5484217603046322</v>
      </c>
      <c r="N5" s="18">
        <v>3.9321554770318019</v>
      </c>
      <c r="O5" s="18">
        <v>1.5004683205258731</v>
      </c>
      <c r="P5" s="18">
        <v>3.9701383831026948</v>
      </c>
      <c r="Q5" s="18">
        <v>1.6319012846963492</v>
      </c>
      <c r="R5" s="18">
        <v>3.6860546601261386</v>
      </c>
      <c r="S5" s="18">
        <v>1.6076065000496109</v>
      </c>
      <c r="T5" s="18">
        <f t="shared" si="5"/>
        <v>3.8332563238449389</v>
      </c>
      <c r="U5" s="13">
        <v>2</v>
      </c>
      <c r="V5" s="48">
        <f t="shared" si="1"/>
        <v>4.1666666666666664E-2</v>
      </c>
      <c r="W5" s="13">
        <v>10</v>
      </c>
      <c r="X5" s="50">
        <f t="shared" si="2"/>
        <v>0.20833333333333334</v>
      </c>
      <c r="Y5" s="13">
        <v>36</v>
      </c>
      <c r="Z5" s="50">
        <f t="shared" si="3"/>
        <v>0.75</v>
      </c>
      <c r="AA5" s="40"/>
    </row>
    <row r="6" spans="1:29" x14ac:dyDescent="0.2">
      <c r="A6" s="14" t="s">
        <v>29</v>
      </c>
      <c r="B6" s="13">
        <v>74</v>
      </c>
      <c r="C6" s="13">
        <v>66</v>
      </c>
      <c r="D6" s="7">
        <f t="shared" si="4"/>
        <v>0.89189189189189189</v>
      </c>
      <c r="E6" s="16">
        <v>4085</v>
      </c>
      <c r="F6" s="16">
        <v>1051</v>
      </c>
      <c r="G6" s="8">
        <f t="shared" si="0"/>
        <v>0.25728274173806609</v>
      </c>
      <c r="H6" s="18">
        <v>3.653658536585366</v>
      </c>
      <c r="I6" s="18">
        <v>1.4537293032731788</v>
      </c>
      <c r="J6" s="18">
        <v>3.8321951219512194</v>
      </c>
      <c r="K6" s="18">
        <v>1.4173649492598033</v>
      </c>
      <c r="L6" s="18">
        <v>3.4750733137829912</v>
      </c>
      <c r="M6" s="18">
        <v>1.611211444377983</v>
      </c>
      <c r="N6" s="18">
        <v>3.8714144411473788</v>
      </c>
      <c r="O6" s="18">
        <v>1.4499176751464675</v>
      </c>
      <c r="P6" s="18">
        <v>3.8780231335436381</v>
      </c>
      <c r="Q6" s="18">
        <v>1.626054535076614</v>
      </c>
      <c r="R6" s="18">
        <v>3.6072124756335282</v>
      </c>
      <c r="S6" s="18">
        <v>1.6594758583860625</v>
      </c>
      <c r="T6" s="18">
        <f t="shared" si="5"/>
        <v>3.719596170440687</v>
      </c>
      <c r="U6" s="13">
        <v>2</v>
      </c>
      <c r="V6" s="48">
        <f t="shared" si="1"/>
        <v>3.0303030303030304E-2</v>
      </c>
      <c r="W6" s="13">
        <v>20</v>
      </c>
      <c r="X6" s="50">
        <f t="shared" si="2"/>
        <v>0.30303030303030304</v>
      </c>
      <c r="Y6" s="13">
        <v>44</v>
      </c>
      <c r="Z6" s="50">
        <f t="shared" si="3"/>
        <v>0.66666666666666663</v>
      </c>
      <c r="AA6" s="40"/>
    </row>
    <row r="7" spans="1:29" x14ac:dyDescent="0.2">
      <c r="A7" s="14" t="s">
        <v>30</v>
      </c>
      <c r="B7" s="13">
        <v>29</v>
      </c>
      <c r="C7" s="13">
        <v>26</v>
      </c>
      <c r="D7" s="7">
        <f t="shared" si="4"/>
        <v>0.89655172413793105</v>
      </c>
      <c r="E7" s="16">
        <v>2027</v>
      </c>
      <c r="F7" s="16">
        <v>653</v>
      </c>
      <c r="G7" s="8">
        <f t="shared" si="0"/>
        <v>0.32215096201282684</v>
      </c>
      <c r="H7" s="18">
        <v>4.0266457680250785</v>
      </c>
      <c r="I7" s="18">
        <v>1.2482622281308904</v>
      </c>
      <c r="J7" s="18">
        <v>4.0109034267912769</v>
      </c>
      <c r="K7" s="18">
        <v>1.317660951760653</v>
      </c>
      <c r="L7" s="18">
        <v>3.9396825396825399</v>
      </c>
      <c r="M7" s="18">
        <v>1.3365998294725927</v>
      </c>
      <c r="N7" s="18">
        <v>4.2175273865414713</v>
      </c>
      <c r="O7" s="18">
        <v>1.2524356791941031</v>
      </c>
      <c r="P7" s="18">
        <v>4.3226890756302518</v>
      </c>
      <c r="Q7" s="18">
        <v>1.3792862165396818</v>
      </c>
      <c r="R7" s="18">
        <v>4.0871632329635501</v>
      </c>
      <c r="S7" s="18">
        <v>1.335834571895576</v>
      </c>
      <c r="T7" s="18">
        <f t="shared" si="5"/>
        <v>4.1007685716056947</v>
      </c>
      <c r="U7" s="13">
        <v>0</v>
      </c>
      <c r="V7" s="48">
        <f t="shared" si="1"/>
        <v>0</v>
      </c>
      <c r="W7" s="13">
        <v>3</v>
      </c>
      <c r="X7" s="50">
        <f t="shared" si="2"/>
        <v>0.11538461538461539</v>
      </c>
      <c r="Y7" s="13">
        <v>23</v>
      </c>
      <c r="Z7" s="50">
        <f t="shared" si="3"/>
        <v>0.88461538461538458</v>
      </c>
      <c r="AA7" s="40"/>
    </row>
    <row r="8" spans="1:29" x14ac:dyDescent="0.2">
      <c r="A8" s="14" t="s">
        <v>50</v>
      </c>
      <c r="B8" s="13">
        <v>35</v>
      </c>
      <c r="C8" s="13">
        <v>22</v>
      </c>
      <c r="D8" s="7">
        <f t="shared" si="4"/>
        <v>0.62857142857142856</v>
      </c>
      <c r="E8" s="16">
        <v>298</v>
      </c>
      <c r="F8" s="16">
        <v>86</v>
      </c>
      <c r="G8" s="8">
        <f t="shared" si="0"/>
        <v>0.28859060402684567</v>
      </c>
      <c r="H8" s="18">
        <v>4.6046511627906979</v>
      </c>
      <c r="I8" s="18">
        <v>0.84406676300539041</v>
      </c>
      <c r="J8" s="18">
        <v>4.3294117647058821</v>
      </c>
      <c r="K8" s="18">
        <v>1.1483760303153323</v>
      </c>
      <c r="L8" s="18">
        <v>4.5930232558139537</v>
      </c>
      <c r="M8" s="18">
        <v>1.0558287180247301</v>
      </c>
      <c r="N8" s="18">
        <v>4.6395348837209305</v>
      </c>
      <c r="O8" s="18">
        <v>1.0164851863470155</v>
      </c>
      <c r="P8" s="18">
        <v>4.5116279069767442</v>
      </c>
      <c r="Q8" s="18">
        <v>1.3261548667128416</v>
      </c>
      <c r="R8" s="18">
        <v>4.6860465116279073</v>
      </c>
      <c r="S8" s="18">
        <v>0.98532321250711186</v>
      </c>
      <c r="T8" s="18">
        <f t="shared" si="5"/>
        <v>4.5607159142726861</v>
      </c>
      <c r="U8" s="13">
        <v>0</v>
      </c>
      <c r="V8" s="48">
        <f t="shared" si="1"/>
        <v>0</v>
      </c>
      <c r="W8" s="13">
        <v>1</v>
      </c>
      <c r="X8" s="50">
        <f t="shared" si="2"/>
        <v>4.5454545454545456E-2</v>
      </c>
      <c r="Y8" s="13">
        <v>21</v>
      </c>
      <c r="Z8" s="50">
        <f t="shared" si="3"/>
        <v>0.95454545454545459</v>
      </c>
      <c r="AA8" s="40"/>
    </row>
    <row r="9" spans="1:29" x14ac:dyDescent="0.2">
      <c r="A9" s="14" t="s">
        <v>20</v>
      </c>
      <c r="B9" s="13">
        <v>50</v>
      </c>
      <c r="C9" s="13">
        <v>48</v>
      </c>
      <c r="D9" s="7">
        <f t="shared" si="4"/>
        <v>0.96</v>
      </c>
      <c r="E9" s="16">
        <v>2467</v>
      </c>
      <c r="F9" s="16">
        <v>877</v>
      </c>
      <c r="G9" s="8">
        <f t="shared" si="0"/>
        <v>0.35549250101337659</v>
      </c>
      <c r="H9" s="18">
        <v>3.8983451536643026</v>
      </c>
      <c r="I9" s="18">
        <v>1.2598758665325562</v>
      </c>
      <c r="J9" s="18">
        <v>4.0417163289630516</v>
      </c>
      <c r="K9" s="18">
        <v>1.2376067869290532</v>
      </c>
      <c r="L9" s="18">
        <v>3.9576968272620445</v>
      </c>
      <c r="M9" s="18">
        <v>1.2872574977933573</v>
      </c>
      <c r="N9" s="18">
        <v>4.221826809015421</v>
      </c>
      <c r="O9" s="18">
        <v>1.2669367487422873</v>
      </c>
      <c r="P9" s="18">
        <v>4.3033707865168536</v>
      </c>
      <c r="Q9" s="18">
        <v>1.3735359928285482</v>
      </c>
      <c r="R9" s="18">
        <v>4.0731132075471699</v>
      </c>
      <c r="S9" s="18">
        <v>1.3331957244115458</v>
      </c>
      <c r="T9" s="18">
        <f t="shared" si="5"/>
        <v>4.0826781854948075</v>
      </c>
      <c r="U9" s="13">
        <v>0</v>
      </c>
      <c r="V9" s="48">
        <f t="shared" si="1"/>
        <v>0</v>
      </c>
      <c r="W9" s="13">
        <v>5</v>
      </c>
      <c r="X9" s="50">
        <f t="shared" si="2"/>
        <v>0.10416666666666667</v>
      </c>
      <c r="Y9" s="13">
        <v>43</v>
      </c>
      <c r="Z9" s="50">
        <f t="shared" si="3"/>
        <v>0.89583333333333337</v>
      </c>
      <c r="AA9" s="40"/>
    </row>
    <row r="10" spans="1:29" x14ac:dyDescent="0.2">
      <c r="A10" s="14" t="s">
        <v>47</v>
      </c>
      <c r="B10" s="13">
        <v>50</v>
      </c>
      <c r="C10" s="13">
        <v>50</v>
      </c>
      <c r="D10" s="7">
        <f t="shared" si="4"/>
        <v>1</v>
      </c>
      <c r="E10" s="16">
        <v>5553</v>
      </c>
      <c r="F10" s="16">
        <v>698</v>
      </c>
      <c r="G10" s="8">
        <f t="shared" si="0"/>
        <v>0.12569782099765892</v>
      </c>
      <c r="H10" s="18">
        <v>4.2154531946508174</v>
      </c>
      <c r="I10" s="18">
        <v>1.0990792187692409</v>
      </c>
      <c r="J10" s="18">
        <v>3.8243831640058055</v>
      </c>
      <c r="K10" s="18">
        <v>1.3839562239161101</v>
      </c>
      <c r="L10" s="18">
        <v>3.8624260355029585</v>
      </c>
      <c r="M10" s="18">
        <v>1.3793211541816504</v>
      </c>
      <c r="N10" s="18">
        <v>4.1865889212827989</v>
      </c>
      <c r="O10" s="18">
        <v>1.2452048863017613</v>
      </c>
      <c r="P10" s="18">
        <v>4.2003081664098616</v>
      </c>
      <c r="Q10" s="18">
        <v>1.3709733061301659</v>
      </c>
      <c r="R10" s="18">
        <v>3.9301310043668121</v>
      </c>
      <c r="S10" s="18">
        <v>1.3990033354738889</v>
      </c>
      <c r="T10" s="18">
        <f t="shared" si="5"/>
        <v>4.0365484143698422</v>
      </c>
      <c r="U10" s="13">
        <v>0</v>
      </c>
      <c r="V10" s="48">
        <f t="shared" si="1"/>
        <v>0</v>
      </c>
      <c r="W10" s="13">
        <v>7</v>
      </c>
      <c r="X10" s="50">
        <f t="shared" si="2"/>
        <v>0.14000000000000001</v>
      </c>
      <c r="Y10" s="13">
        <v>43</v>
      </c>
      <c r="Z10" s="50">
        <f t="shared" si="3"/>
        <v>0.86</v>
      </c>
      <c r="AA10" s="40"/>
    </row>
    <row r="11" spans="1:29" ht="24" x14ac:dyDescent="0.2">
      <c r="A11" s="14" t="s">
        <v>21</v>
      </c>
      <c r="B11" s="13">
        <v>42</v>
      </c>
      <c r="C11" s="13">
        <v>34</v>
      </c>
      <c r="D11" s="7">
        <f t="shared" si="4"/>
        <v>0.80952380952380953</v>
      </c>
      <c r="E11" s="16">
        <v>333</v>
      </c>
      <c r="F11" s="16">
        <v>190</v>
      </c>
      <c r="G11" s="8">
        <f t="shared" si="0"/>
        <v>0.57057057057057059</v>
      </c>
      <c r="H11" s="18">
        <v>3.8624338624338623</v>
      </c>
      <c r="I11" s="18">
        <v>1.26831954583086</v>
      </c>
      <c r="J11" s="18">
        <v>3.9414893617021276</v>
      </c>
      <c r="K11" s="18">
        <v>1.2503611948286306</v>
      </c>
      <c r="L11" s="18">
        <v>3.9572192513368982</v>
      </c>
      <c r="M11" s="18">
        <v>1.2692766418735859</v>
      </c>
      <c r="N11" s="18">
        <v>4.2105263157894735</v>
      </c>
      <c r="O11" s="18">
        <v>1.1445267670386032</v>
      </c>
      <c r="P11" s="18">
        <v>3.9824561403508771</v>
      </c>
      <c r="Q11" s="18">
        <v>1.7438081525973592</v>
      </c>
      <c r="R11" s="18">
        <v>4.1861702127659575</v>
      </c>
      <c r="S11" s="18">
        <v>1.1197880876518618</v>
      </c>
      <c r="T11" s="18">
        <f t="shared" si="5"/>
        <v>4.0233825240631989</v>
      </c>
      <c r="U11" s="13">
        <v>0</v>
      </c>
      <c r="V11" s="48">
        <f t="shared" si="1"/>
        <v>0</v>
      </c>
      <c r="W11" s="13">
        <v>7</v>
      </c>
      <c r="X11" s="50">
        <f t="shared" si="2"/>
        <v>0.20588235294117646</v>
      </c>
      <c r="Y11" s="13">
        <v>27</v>
      </c>
      <c r="Z11" s="50">
        <f t="shared" si="3"/>
        <v>0.79411764705882348</v>
      </c>
      <c r="AA11" s="40"/>
    </row>
    <row r="12" spans="1:29" ht="24" x14ac:dyDescent="0.2">
      <c r="A12" s="14" t="s">
        <v>79</v>
      </c>
      <c r="B12" s="13">
        <v>42</v>
      </c>
      <c r="C12" s="13">
        <v>38</v>
      </c>
      <c r="D12" s="7">
        <f t="shared" si="4"/>
        <v>0.90476190476190477</v>
      </c>
      <c r="E12" s="16">
        <v>742</v>
      </c>
      <c r="F12" s="16">
        <v>192</v>
      </c>
      <c r="G12" s="8">
        <f t="shared" si="0"/>
        <v>0.2587601078167116</v>
      </c>
      <c r="H12" s="18">
        <v>4.005208333333333</v>
      </c>
      <c r="I12" s="18">
        <v>1.1955300510513487</v>
      </c>
      <c r="J12" s="18">
        <v>4.25</v>
      </c>
      <c r="K12" s="18">
        <v>1.1209569584144616</v>
      </c>
      <c r="L12" s="18">
        <v>4.0957446808510642</v>
      </c>
      <c r="M12" s="18">
        <v>1.1382428425815525</v>
      </c>
      <c r="N12" s="18">
        <v>4.2085561497326207</v>
      </c>
      <c r="O12" s="18">
        <v>1.0946259491737127</v>
      </c>
      <c r="P12" s="18">
        <v>4.2950819672131146</v>
      </c>
      <c r="Q12" s="18">
        <v>1.3052421226496511</v>
      </c>
      <c r="R12" s="18">
        <v>4.1780104712041881</v>
      </c>
      <c r="S12" s="18">
        <v>1.2094967286982965</v>
      </c>
      <c r="T12" s="18">
        <f t="shared" si="5"/>
        <v>4.1721002670557201</v>
      </c>
      <c r="U12" s="13">
        <v>0</v>
      </c>
      <c r="V12" s="48">
        <f t="shared" si="1"/>
        <v>0</v>
      </c>
      <c r="W12" s="13">
        <v>6</v>
      </c>
      <c r="X12" s="50">
        <f t="shared" si="2"/>
        <v>0.15789473684210525</v>
      </c>
      <c r="Y12" s="13">
        <v>32</v>
      </c>
      <c r="Z12" s="50">
        <f t="shared" si="3"/>
        <v>0.84210526315789469</v>
      </c>
      <c r="AA12" s="40"/>
    </row>
    <row r="13" spans="1:29" x14ac:dyDescent="0.2">
      <c r="A13" s="14" t="s">
        <v>22</v>
      </c>
      <c r="B13" s="13">
        <v>50</v>
      </c>
      <c r="C13" s="13">
        <v>43</v>
      </c>
      <c r="D13" s="7">
        <f t="shared" si="4"/>
        <v>0.86</v>
      </c>
      <c r="E13" s="16">
        <v>1970</v>
      </c>
      <c r="F13" s="16">
        <v>696</v>
      </c>
      <c r="G13" s="8">
        <f t="shared" si="0"/>
        <v>0.35329949238578678</v>
      </c>
      <c r="H13" s="18">
        <v>3.8651026392961878</v>
      </c>
      <c r="I13" s="18">
        <v>1.3060288548775483</v>
      </c>
      <c r="J13" s="18">
        <v>3.9367647058823527</v>
      </c>
      <c r="K13" s="18">
        <v>1.384896907289046</v>
      </c>
      <c r="L13" s="18">
        <v>3.8826151560178306</v>
      </c>
      <c r="M13" s="18">
        <v>1.372414559165863</v>
      </c>
      <c r="N13" s="18">
        <v>3.9006024096385543</v>
      </c>
      <c r="O13" s="18">
        <v>1.4734655382336597</v>
      </c>
      <c r="P13" s="18">
        <v>4.0392464678178968</v>
      </c>
      <c r="Q13" s="18">
        <v>1.5203125911116746</v>
      </c>
      <c r="R13" s="18">
        <v>3.8961424332344214</v>
      </c>
      <c r="S13" s="18">
        <v>1.3976896508413297</v>
      </c>
      <c r="T13" s="18">
        <f t="shared" si="5"/>
        <v>3.9200789686478736</v>
      </c>
      <c r="U13" s="13">
        <v>1</v>
      </c>
      <c r="V13" s="48">
        <f t="shared" si="1"/>
        <v>2.3255813953488372E-2</v>
      </c>
      <c r="W13" s="13">
        <v>3</v>
      </c>
      <c r="X13" s="50">
        <f t="shared" si="2"/>
        <v>6.9767441860465115E-2</v>
      </c>
      <c r="Y13" s="13">
        <v>39</v>
      </c>
      <c r="Z13" s="50">
        <f t="shared" si="3"/>
        <v>0.90697674418604646</v>
      </c>
      <c r="AA13" s="40"/>
    </row>
    <row r="14" spans="1:29" x14ac:dyDescent="0.2">
      <c r="A14" s="14" t="s">
        <v>87</v>
      </c>
      <c r="B14" s="13">
        <v>52</v>
      </c>
      <c r="C14" s="13">
        <v>52</v>
      </c>
      <c r="D14" s="7">
        <f t="shared" si="4"/>
        <v>1</v>
      </c>
      <c r="E14" s="16">
        <v>2260</v>
      </c>
      <c r="F14" s="16">
        <v>895</v>
      </c>
      <c r="G14" s="8">
        <f t="shared" si="0"/>
        <v>0.39601769911504425</v>
      </c>
      <c r="H14" s="18">
        <v>3.6418918918918921</v>
      </c>
      <c r="I14" s="18">
        <v>1.33385439811829</v>
      </c>
      <c r="J14" s="18">
        <v>3.7882219705549263</v>
      </c>
      <c r="K14" s="18">
        <v>1.3508196506014372</v>
      </c>
      <c r="L14" s="18">
        <v>3.4543404735062007</v>
      </c>
      <c r="M14" s="18">
        <v>1.4804599329487418</v>
      </c>
      <c r="N14" s="18">
        <v>3.7814645308924484</v>
      </c>
      <c r="O14" s="18">
        <v>1.4554317134082821</v>
      </c>
      <c r="P14" s="18">
        <v>3.8919254658385092</v>
      </c>
      <c r="Q14" s="18">
        <v>1.6682570206581067</v>
      </c>
      <c r="R14" s="18">
        <v>3.6950113378684808</v>
      </c>
      <c r="S14" s="18">
        <v>1.4121887319431727</v>
      </c>
      <c r="T14" s="18">
        <f t="shared" si="5"/>
        <v>3.7088092784254094</v>
      </c>
      <c r="U14" s="13">
        <v>1</v>
      </c>
      <c r="V14" s="48">
        <f t="shared" ref="V14:V33" si="6">U14/C14</f>
        <v>1.9230769230769232E-2</v>
      </c>
      <c r="W14" s="13">
        <v>13</v>
      </c>
      <c r="X14" s="50">
        <f t="shared" ref="X14:X34" si="7">W14/C14</f>
        <v>0.25</v>
      </c>
      <c r="Y14" s="13">
        <v>38</v>
      </c>
      <c r="Z14" s="50">
        <f t="shared" ref="Z14:Z34" si="8">Y14/C14</f>
        <v>0.73076923076923073</v>
      </c>
      <c r="AA14" s="40"/>
    </row>
    <row r="15" spans="1:29" ht="24" x14ac:dyDescent="0.2">
      <c r="A15" s="14" t="s">
        <v>31</v>
      </c>
      <c r="B15" s="13">
        <v>40</v>
      </c>
      <c r="C15" s="13">
        <v>37</v>
      </c>
      <c r="D15" s="7">
        <f t="shared" si="4"/>
        <v>0.92500000000000004</v>
      </c>
      <c r="E15" s="16">
        <v>900</v>
      </c>
      <c r="F15" s="16">
        <v>403</v>
      </c>
      <c r="G15" s="8">
        <f t="shared" si="0"/>
        <v>0.44777777777777777</v>
      </c>
      <c r="H15" s="18">
        <v>3.4591836734693877</v>
      </c>
      <c r="I15" s="18">
        <v>1.5631194946046416</v>
      </c>
      <c r="J15" s="18">
        <v>3.7265822784810125</v>
      </c>
      <c r="K15" s="18">
        <v>1.4164290608628178</v>
      </c>
      <c r="L15" s="18">
        <v>3.3401015228426396</v>
      </c>
      <c r="M15" s="18">
        <v>1.730159353689128</v>
      </c>
      <c r="N15" s="18">
        <v>3.7244897959183674</v>
      </c>
      <c r="O15" s="18">
        <v>1.5671213431778142</v>
      </c>
      <c r="P15" s="18">
        <v>3.7914438502673797</v>
      </c>
      <c r="Q15" s="18">
        <v>1.6615285932766106</v>
      </c>
      <c r="R15" s="18">
        <v>3.5267175572519083</v>
      </c>
      <c r="S15" s="18">
        <v>1.6225212379107916</v>
      </c>
      <c r="T15" s="18">
        <f t="shared" si="5"/>
        <v>3.5947531130384491</v>
      </c>
      <c r="U15" s="13">
        <v>4</v>
      </c>
      <c r="V15" s="48">
        <f t="shared" si="6"/>
        <v>0.10810810810810811</v>
      </c>
      <c r="W15" s="13">
        <v>6</v>
      </c>
      <c r="X15" s="50">
        <f t="shared" si="7"/>
        <v>0.16216216216216217</v>
      </c>
      <c r="Y15" s="13">
        <v>27</v>
      </c>
      <c r="Z15" s="50">
        <f t="shared" si="8"/>
        <v>0.72972972972972971</v>
      </c>
      <c r="AA15" s="40"/>
    </row>
    <row r="16" spans="1:29" ht="38.25" customHeight="1" x14ac:dyDescent="0.2">
      <c r="A16" s="14" t="s">
        <v>32</v>
      </c>
      <c r="B16" s="13">
        <v>39</v>
      </c>
      <c r="C16" s="13">
        <v>20</v>
      </c>
      <c r="D16" s="7">
        <f t="shared" ref="D16:D34" si="9">C16/B16</f>
        <v>0.51282051282051277</v>
      </c>
      <c r="E16" s="16">
        <v>322</v>
      </c>
      <c r="F16" s="16">
        <v>79</v>
      </c>
      <c r="G16" s="8">
        <f t="shared" si="0"/>
        <v>0.24534161490683229</v>
      </c>
      <c r="H16" s="18">
        <v>3.8333333333333335</v>
      </c>
      <c r="I16" s="18">
        <v>1.4271638086766831</v>
      </c>
      <c r="J16" s="18">
        <v>3.9493670886075951</v>
      </c>
      <c r="K16" s="18">
        <v>1.3950345476580008</v>
      </c>
      <c r="L16" s="18">
        <v>3.9113924050632911</v>
      </c>
      <c r="M16" s="18">
        <v>1.4952049290788128</v>
      </c>
      <c r="N16" s="18">
        <v>4</v>
      </c>
      <c r="O16" s="18">
        <v>1.4051188470584879</v>
      </c>
      <c r="P16" s="18">
        <v>4.2948717948717947</v>
      </c>
      <c r="Q16" s="18">
        <v>1.4060072819357932</v>
      </c>
      <c r="R16" s="18">
        <v>4.0886075949367084</v>
      </c>
      <c r="S16" s="18">
        <v>1.3319531967764917</v>
      </c>
      <c r="T16" s="18">
        <f t="shared" si="5"/>
        <v>4.0129287028021201</v>
      </c>
      <c r="U16" s="13">
        <v>2</v>
      </c>
      <c r="V16" s="48">
        <f t="shared" si="6"/>
        <v>0.1</v>
      </c>
      <c r="W16" s="13">
        <v>3</v>
      </c>
      <c r="X16" s="50">
        <f t="shared" si="7"/>
        <v>0.15</v>
      </c>
      <c r="Y16" s="13">
        <v>15</v>
      </c>
      <c r="Z16" s="50">
        <f t="shared" si="8"/>
        <v>0.75</v>
      </c>
      <c r="AA16" s="40"/>
    </row>
    <row r="17" spans="1:27" ht="36" x14ac:dyDescent="0.2">
      <c r="A17" s="14" t="s">
        <v>33</v>
      </c>
      <c r="B17" s="13">
        <v>63</v>
      </c>
      <c r="C17" s="13">
        <v>60</v>
      </c>
      <c r="D17" s="7">
        <f t="shared" si="9"/>
        <v>0.95238095238095233</v>
      </c>
      <c r="E17" s="16">
        <v>2332</v>
      </c>
      <c r="F17" s="16">
        <v>849</v>
      </c>
      <c r="G17" s="8">
        <f t="shared" si="0"/>
        <v>0.36406518010291594</v>
      </c>
      <c r="H17" s="18">
        <v>3.7253012048192771</v>
      </c>
      <c r="I17" s="18">
        <v>1.3121721485863385</v>
      </c>
      <c r="J17" s="18">
        <v>3.9604790419161677</v>
      </c>
      <c r="K17" s="18">
        <v>1.2560146940742758</v>
      </c>
      <c r="L17" s="18">
        <v>3.6923076923076925</v>
      </c>
      <c r="M17" s="18">
        <v>1.4466987063963153</v>
      </c>
      <c r="N17" s="18">
        <v>3.8721351025331723</v>
      </c>
      <c r="O17" s="18">
        <v>1.462265432226874</v>
      </c>
      <c r="P17" s="18">
        <v>4.1129653401797173</v>
      </c>
      <c r="Q17" s="18">
        <v>1.4808369107976409</v>
      </c>
      <c r="R17" s="18">
        <v>3.7992831541218637</v>
      </c>
      <c r="S17" s="18">
        <v>1.4527154782120721</v>
      </c>
      <c r="T17" s="18">
        <f t="shared" si="5"/>
        <v>3.8604119226463145</v>
      </c>
      <c r="U17" s="13">
        <v>2</v>
      </c>
      <c r="V17" s="48">
        <f t="shared" si="6"/>
        <v>3.3333333333333333E-2</v>
      </c>
      <c r="W17" s="13">
        <v>8</v>
      </c>
      <c r="X17" s="50">
        <f t="shared" si="7"/>
        <v>0.13333333333333333</v>
      </c>
      <c r="Y17" s="13">
        <v>50</v>
      </c>
      <c r="Z17" s="50">
        <f t="shared" si="8"/>
        <v>0.83333333333333337</v>
      </c>
      <c r="AA17" s="40"/>
    </row>
    <row r="18" spans="1:27" x14ac:dyDescent="0.2">
      <c r="A18" s="14" t="s">
        <v>34</v>
      </c>
      <c r="B18" s="13">
        <v>40</v>
      </c>
      <c r="C18" s="13">
        <v>39</v>
      </c>
      <c r="D18" s="7">
        <f t="shared" si="9"/>
        <v>0.97499999999999998</v>
      </c>
      <c r="E18" s="16">
        <v>1073</v>
      </c>
      <c r="F18" s="16">
        <v>479</v>
      </c>
      <c r="G18" s="8">
        <f t="shared" si="0"/>
        <v>0.44641192917054984</v>
      </c>
      <c r="H18" s="18">
        <v>3.4088983050847457</v>
      </c>
      <c r="I18" s="18">
        <v>1.4673246645391229</v>
      </c>
      <c r="J18" s="18">
        <v>3.5277777777777777</v>
      </c>
      <c r="K18" s="18">
        <v>1.4476140666087232</v>
      </c>
      <c r="L18" s="18">
        <v>3.3156779661016951</v>
      </c>
      <c r="M18" s="18">
        <v>1.4686851457793115</v>
      </c>
      <c r="N18" s="18">
        <v>3.5377969762419008</v>
      </c>
      <c r="O18" s="18">
        <v>1.5853008187611786</v>
      </c>
      <c r="P18" s="18">
        <v>3.8013392857142856</v>
      </c>
      <c r="Q18" s="18">
        <v>1.5653684919213622</v>
      </c>
      <c r="R18" s="18">
        <v>3.4218415417558887</v>
      </c>
      <c r="S18" s="18">
        <v>1.5626386402177186</v>
      </c>
      <c r="T18" s="18">
        <f t="shared" si="5"/>
        <v>3.5022219754460484</v>
      </c>
      <c r="U18" s="13">
        <v>4</v>
      </c>
      <c r="V18" s="48">
        <f t="shared" si="6"/>
        <v>0.10256410256410256</v>
      </c>
      <c r="W18" s="13">
        <v>14</v>
      </c>
      <c r="X18" s="50">
        <f t="shared" si="7"/>
        <v>0.35897435897435898</v>
      </c>
      <c r="Y18" s="13">
        <v>21</v>
      </c>
      <c r="Z18" s="50">
        <f t="shared" si="8"/>
        <v>0.53846153846153844</v>
      </c>
      <c r="AA18" s="40"/>
    </row>
    <row r="19" spans="1:27" ht="36" x14ac:dyDescent="0.2">
      <c r="A19" s="14" t="s">
        <v>35</v>
      </c>
      <c r="B19" s="13">
        <v>41</v>
      </c>
      <c r="C19" s="13">
        <v>40</v>
      </c>
      <c r="D19" s="7">
        <f t="shared" si="9"/>
        <v>0.97560975609756095</v>
      </c>
      <c r="E19" s="16">
        <v>1521</v>
      </c>
      <c r="F19" s="16">
        <v>820</v>
      </c>
      <c r="G19" s="8">
        <f t="shared" si="0"/>
        <v>0.53911900065746221</v>
      </c>
      <c r="H19" s="18">
        <v>3.3559950556242275</v>
      </c>
      <c r="I19" s="18">
        <v>1.4425780621242155</v>
      </c>
      <c r="J19" s="18">
        <v>3.6459627329192545</v>
      </c>
      <c r="K19" s="18">
        <v>1.4089706286648711</v>
      </c>
      <c r="L19" s="18">
        <v>3.3142144638403992</v>
      </c>
      <c r="M19" s="18">
        <v>1.4834997403238221</v>
      </c>
      <c r="N19" s="18">
        <v>3.6607818411097099</v>
      </c>
      <c r="O19" s="18">
        <v>1.4327299272781049</v>
      </c>
      <c r="P19" s="18">
        <v>3.9317269076305221</v>
      </c>
      <c r="Q19" s="18">
        <v>1.5270211729331065</v>
      </c>
      <c r="R19" s="18">
        <v>3.5478260869565217</v>
      </c>
      <c r="S19" s="18">
        <v>1.4742435009403609</v>
      </c>
      <c r="T19" s="18">
        <f t="shared" si="5"/>
        <v>3.5760845146801059</v>
      </c>
      <c r="U19" s="13">
        <v>0</v>
      </c>
      <c r="V19" s="48">
        <f t="shared" si="6"/>
        <v>0</v>
      </c>
      <c r="W19" s="13">
        <v>13</v>
      </c>
      <c r="X19" s="50">
        <f t="shared" si="7"/>
        <v>0.32500000000000001</v>
      </c>
      <c r="Y19" s="13">
        <v>27</v>
      </c>
      <c r="Z19" s="50">
        <f t="shared" si="8"/>
        <v>0.67500000000000004</v>
      </c>
      <c r="AA19" s="40"/>
    </row>
    <row r="20" spans="1:27" ht="24" x14ac:dyDescent="0.2">
      <c r="A20" s="14" t="s">
        <v>36</v>
      </c>
      <c r="B20" s="13">
        <v>42</v>
      </c>
      <c r="C20" s="13">
        <v>39</v>
      </c>
      <c r="D20" s="7">
        <f t="shared" si="9"/>
        <v>0.9285714285714286</v>
      </c>
      <c r="E20" s="16">
        <v>2297</v>
      </c>
      <c r="F20" s="16">
        <v>606</v>
      </c>
      <c r="G20" s="8">
        <f t="shared" si="0"/>
        <v>0.26382237701349587</v>
      </c>
      <c r="H20" s="18">
        <v>3.4504201680672271</v>
      </c>
      <c r="I20" s="18">
        <v>1.3836998388512622</v>
      </c>
      <c r="J20" s="18">
        <v>3.4924114671163573</v>
      </c>
      <c r="K20" s="18">
        <v>1.4155362915061507</v>
      </c>
      <c r="L20" s="18">
        <v>3.2922297297297298</v>
      </c>
      <c r="M20" s="18">
        <v>1.5773589788472948</v>
      </c>
      <c r="N20" s="18">
        <v>3.606473594548552</v>
      </c>
      <c r="O20" s="18">
        <v>1.5122341812733435</v>
      </c>
      <c r="P20" s="18">
        <v>3.6318584070796458</v>
      </c>
      <c r="Q20" s="18">
        <v>1.6531865579899729</v>
      </c>
      <c r="R20" s="18">
        <v>3.4654300168634062</v>
      </c>
      <c r="S20" s="18">
        <v>1.5626236790757644</v>
      </c>
      <c r="T20" s="18">
        <f t="shared" si="5"/>
        <v>3.4898038972341525</v>
      </c>
      <c r="U20" s="13">
        <v>3</v>
      </c>
      <c r="V20" s="48">
        <f t="shared" si="6"/>
        <v>7.6923076923076927E-2</v>
      </c>
      <c r="W20" s="13">
        <v>15</v>
      </c>
      <c r="X20" s="50">
        <f t="shared" si="7"/>
        <v>0.38461538461538464</v>
      </c>
      <c r="Y20" s="13">
        <v>21</v>
      </c>
      <c r="Z20" s="50">
        <f t="shared" si="8"/>
        <v>0.53846153846153844</v>
      </c>
      <c r="AA20" s="40"/>
    </row>
    <row r="21" spans="1:27" ht="24" x14ac:dyDescent="0.2">
      <c r="A21" s="14" t="s">
        <v>37</v>
      </c>
      <c r="B21" s="13">
        <v>56</v>
      </c>
      <c r="C21" s="13">
        <v>51</v>
      </c>
      <c r="D21" s="7">
        <f t="shared" si="9"/>
        <v>0.9107142857142857</v>
      </c>
      <c r="E21" s="16">
        <v>2702</v>
      </c>
      <c r="F21" s="16">
        <v>786</v>
      </c>
      <c r="G21" s="8">
        <f t="shared" si="0"/>
        <v>0.29089563286454478</v>
      </c>
      <c r="H21" s="18">
        <v>3.8812903225806452</v>
      </c>
      <c r="I21" s="18">
        <v>1.3231582244469977</v>
      </c>
      <c r="J21" s="18">
        <v>4.1129870129870127</v>
      </c>
      <c r="K21" s="18">
        <v>1.3057689989560786</v>
      </c>
      <c r="L21" s="18">
        <v>3.8698453608247423</v>
      </c>
      <c r="M21" s="18">
        <v>1.3401272840093186</v>
      </c>
      <c r="N21" s="18">
        <v>4.1955671447196874</v>
      </c>
      <c r="O21" s="18">
        <v>1.2909935697934758</v>
      </c>
      <c r="P21" s="18">
        <v>4.3929539295392956</v>
      </c>
      <c r="Q21" s="18">
        <v>1.2502609553571784</v>
      </c>
      <c r="R21" s="18">
        <v>4.0592783505154637</v>
      </c>
      <c r="S21" s="18">
        <v>1.3116220914608425</v>
      </c>
      <c r="T21" s="18">
        <f t="shared" si="5"/>
        <v>4.0853203535278082</v>
      </c>
      <c r="U21" s="13">
        <v>0</v>
      </c>
      <c r="V21" s="48">
        <f t="shared" si="6"/>
        <v>0</v>
      </c>
      <c r="W21" s="13">
        <v>5</v>
      </c>
      <c r="X21" s="50">
        <f t="shared" si="7"/>
        <v>9.8039215686274508E-2</v>
      </c>
      <c r="Y21" s="13">
        <v>46</v>
      </c>
      <c r="Z21" s="50">
        <f t="shared" si="8"/>
        <v>0.90196078431372551</v>
      </c>
      <c r="AA21" s="40"/>
    </row>
    <row r="22" spans="1:27" x14ac:dyDescent="0.2">
      <c r="A22" s="14" t="s">
        <v>38</v>
      </c>
      <c r="B22" s="13">
        <v>34</v>
      </c>
      <c r="C22" s="13">
        <v>32</v>
      </c>
      <c r="D22" s="7">
        <f t="shared" si="9"/>
        <v>0.94117647058823528</v>
      </c>
      <c r="E22" s="16">
        <v>387</v>
      </c>
      <c r="F22" s="16">
        <v>134</v>
      </c>
      <c r="G22" s="8">
        <f t="shared" si="0"/>
        <v>0.34625322997416019</v>
      </c>
      <c r="H22" s="18">
        <v>3.5968992248062017</v>
      </c>
      <c r="I22" s="18">
        <v>1.5386651065379755</v>
      </c>
      <c r="J22" s="18">
        <v>3.3385826771653542</v>
      </c>
      <c r="K22" s="18">
        <v>1.5747031589303286</v>
      </c>
      <c r="L22" s="18">
        <v>3.2063492063492065</v>
      </c>
      <c r="M22" s="18">
        <v>1.6015865150154598</v>
      </c>
      <c r="N22" s="18">
        <v>3.7120000000000002</v>
      </c>
      <c r="O22" s="18">
        <v>1.4188591509810202</v>
      </c>
      <c r="P22" s="18">
        <v>3.807017543859649</v>
      </c>
      <c r="Q22" s="18">
        <v>1.539320577526804</v>
      </c>
      <c r="R22" s="18">
        <v>3.409448818897638</v>
      </c>
      <c r="S22" s="18">
        <v>1.5652695427329202</v>
      </c>
      <c r="T22" s="18">
        <f t="shared" si="5"/>
        <v>3.5117162451796751</v>
      </c>
      <c r="U22" s="13">
        <v>2</v>
      </c>
      <c r="V22" s="48">
        <f t="shared" si="6"/>
        <v>6.25E-2</v>
      </c>
      <c r="W22" s="13">
        <v>11</v>
      </c>
      <c r="X22" s="50">
        <f t="shared" si="7"/>
        <v>0.34375</v>
      </c>
      <c r="Y22" s="13">
        <v>19</v>
      </c>
      <c r="Z22" s="50">
        <f t="shared" si="8"/>
        <v>0.59375</v>
      </c>
      <c r="AA22" s="40"/>
    </row>
    <row r="23" spans="1:27" x14ac:dyDescent="0.2">
      <c r="A23" s="14" t="s">
        <v>39</v>
      </c>
      <c r="B23" s="13">
        <v>37</v>
      </c>
      <c r="C23" s="13">
        <v>29</v>
      </c>
      <c r="D23" s="7">
        <f t="shared" si="9"/>
        <v>0.78378378378378377</v>
      </c>
      <c r="E23" s="16">
        <v>500</v>
      </c>
      <c r="F23" s="16">
        <v>151</v>
      </c>
      <c r="G23" s="8">
        <f t="shared" si="0"/>
        <v>0.30199999999999999</v>
      </c>
      <c r="H23" s="18">
        <v>3.48</v>
      </c>
      <c r="I23" s="18">
        <v>1.4176263363560235</v>
      </c>
      <c r="J23" s="18">
        <v>3.4172185430463577</v>
      </c>
      <c r="K23" s="18">
        <v>1.5247190599977856</v>
      </c>
      <c r="L23" s="18">
        <v>3.576158940397351</v>
      </c>
      <c r="M23" s="18">
        <v>1.363510596916236</v>
      </c>
      <c r="N23" s="18">
        <v>3.5695364238410594</v>
      </c>
      <c r="O23" s="18">
        <v>1.4944784319836999</v>
      </c>
      <c r="P23" s="18">
        <v>3.6824324324324325</v>
      </c>
      <c r="Q23" s="18">
        <v>1.674283935323946</v>
      </c>
      <c r="R23" s="18">
        <v>3.6688741721854305</v>
      </c>
      <c r="S23" s="18">
        <v>1.3843017701095655</v>
      </c>
      <c r="T23" s="18">
        <f t="shared" si="5"/>
        <v>3.5657034186504384</v>
      </c>
      <c r="U23" s="13">
        <v>6</v>
      </c>
      <c r="V23" s="48">
        <f t="shared" si="6"/>
        <v>0.20689655172413793</v>
      </c>
      <c r="W23" s="13">
        <v>5</v>
      </c>
      <c r="X23" s="50">
        <f t="shared" si="7"/>
        <v>0.17241379310344829</v>
      </c>
      <c r="Y23" s="13">
        <v>18</v>
      </c>
      <c r="Z23" s="50">
        <f t="shared" si="8"/>
        <v>0.62068965517241381</v>
      </c>
      <c r="AA23" s="40"/>
    </row>
    <row r="24" spans="1:27" x14ac:dyDescent="0.2">
      <c r="A24" s="14" t="s">
        <v>40</v>
      </c>
      <c r="B24" s="13">
        <v>42</v>
      </c>
      <c r="C24" s="13">
        <v>39</v>
      </c>
      <c r="D24" s="7">
        <f t="shared" si="9"/>
        <v>0.9285714285714286</v>
      </c>
      <c r="E24" s="16">
        <v>2117</v>
      </c>
      <c r="F24" s="16">
        <v>1138</v>
      </c>
      <c r="G24" s="8">
        <f t="shared" si="0"/>
        <v>0.53755314123760034</v>
      </c>
      <c r="H24" s="18">
        <v>3.7050359712230216</v>
      </c>
      <c r="I24" s="18">
        <v>1.2683404461948615</v>
      </c>
      <c r="J24" s="18">
        <v>3.8139534883720931</v>
      </c>
      <c r="K24" s="18">
        <v>1.2549997862021365</v>
      </c>
      <c r="L24" s="18">
        <v>3.4595323741007196</v>
      </c>
      <c r="M24" s="18">
        <v>1.489289380690342</v>
      </c>
      <c r="N24" s="18">
        <v>3.8619133574007218</v>
      </c>
      <c r="O24" s="18">
        <v>1.368068137154469</v>
      </c>
      <c r="P24" s="18">
        <v>3.8009345794392524</v>
      </c>
      <c r="Q24" s="18">
        <v>1.6069886733506928</v>
      </c>
      <c r="R24" s="18">
        <v>3.7293906810035842</v>
      </c>
      <c r="S24" s="18">
        <v>1.3951472544435011</v>
      </c>
      <c r="T24" s="18">
        <f t="shared" si="5"/>
        <v>3.7284600752565655</v>
      </c>
      <c r="U24" s="13">
        <v>0</v>
      </c>
      <c r="V24" s="48">
        <f t="shared" si="6"/>
        <v>0</v>
      </c>
      <c r="W24" s="13">
        <v>9</v>
      </c>
      <c r="X24" s="50">
        <f t="shared" si="7"/>
        <v>0.23076923076923078</v>
      </c>
      <c r="Y24" s="13">
        <v>30</v>
      </c>
      <c r="Z24" s="50">
        <f t="shared" si="8"/>
        <v>0.76923076923076927</v>
      </c>
      <c r="AA24" s="40"/>
    </row>
    <row r="25" spans="1:27" ht="24" x14ac:dyDescent="0.2">
      <c r="A25" s="14" t="s">
        <v>41</v>
      </c>
      <c r="B25" s="13">
        <v>35</v>
      </c>
      <c r="C25" s="13">
        <v>33</v>
      </c>
      <c r="D25" s="7">
        <f t="shared" si="9"/>
        <v>0.94285714285714284</v>
      </c>
      <c r="E25" s="16">
        <v>1224</v>
      </c>
      <c r="F25" s="16">
        <v>433</v>
      </c>
      <c r="G25" s="8">
        <f t="shared" si="0"/>
        <v>0.35375816993464054</v>
      </c>
      <c r="H25" s="18">
        <v>3.7387173396674585</v>
      </c>
      <c r="I25" s="18">
        <v>1.3551128114727824</v>
      </c>
      <c r="J25" s="18">
        <v>3.7404761904761905</v>
      </c>
      <c r="K25" s="18">
        <v>1.4063544035065634</v>
      </c>
      <c r="L25" s="18">
        <v>3.7583732057416266</v>
      </c>
      <c r="M25" s="18">
        <v>1.3786620680186774</v>
      </c>
      <c r="N25" s="18">
        <v>3.8513189448441247</v>
      </c>
      <c r="O25" s="18">
        <v>1.438466877660312</v>
      </c>
      <c r="P25" s="18">
        <v>4.036082474226804</v>
      </c>
      <c r="Q25" s="18">
        <v>1.5177629101998635</v>
      </c>
      <c r="R25" s="18">
        <v>3.8923444976076556</v>
      </c>
      <c r="S25" s="18">
        <v>1.4227978502807126</v>
      </c>
      <c r="T25" s="18">
        <f t="shared" si="5"/>
        <v>3.8362187754273105</v>
      </c>
      <c r="U25" s="13">
        <v>1</v>
      </c>
      <c r="V25" s="48">
        <f t="shared" si="6"/>
        <v>3.0303030303030304E-2</v>
      </c>
      <c r="W25" s="13">
        <v>6</v>
      </c>
      <c r="X25" s="50">
        <f t="shared" si="7"/>
        <v>0.18181818181818182</v>
      </c>
      <c r="Y25" s="13">
        <v>26</v>
      </c>
      <c r="Z25" s="50">
        <f t="shared" si="8"/>
        <v>0.78787878787878785</v>
      </c>
      <c r="AA25" s="40"/>
    </row>
    <row r="26" spans="1:27" x14ac:dyDescent="0.2">
      <c r="A26" s="14" t="s">
        <v>42</v>
      </c>
      <c r="B26" s="13">
        <v>55</v>
      </c>
      <c r="C26" s="13">
        <v>52</v>
      </c>
      <c r="D26" s="7">
        <f t="shared" si="9"/>
        <v>0.94545454545454544</v>
      </c>
      <c r="E26" s="16">
        <v>2346</v>
      </c>
      <c r="F26" s="16">
        <v>902</v>
      </c>
      <c r="G26" s="8">
        <f t="shared" si="0"/>
        <v>0.38448422847399827</v>
      </c>
      <c r="H26" s="18">
        <v>3.6018099547511313</v>
      </c>
      <c r="I26" s="18">
        <v>1.3825629457868231</v>
      </c>
      <c r="J26" s="18">
        <v>3.7553793884484712</v>
      </c>
      <c r="K26" s="18">
        <v>1.3985585176637352</v>
      </c>
      <c r="L26" s="18">
        <v>3.4174208144796379</v>
      </c>
      <c r="M26" s="18">
        <v>1.5329420560032381</v>
      </c>
      <c r="N26" s="18">
        <v>3.7067583046964492</v>
      </c>
      <c r="O26" s="18">
        <v>1.487304888908604</v>
      </c>
      <c r="P26" s="18">
        <v>3.8934624697336564</v>
      </c>
      <c r="Q26" s="18">
        <v>1.6347086469484258</v>
      </c>
      <c r="R26" s="18">
        <v>3.5869074492099324</v>
      </c>
      <c r="S26" s="18">
        <v>1.5207818857308386</v>
      </c>
      <c r="T26" s="18">
        <f t="shared" si="5"/>
        <v>3.6602897302198794</v>
      </c>
      <c r="U26" s="13">
        <v>1</v>
      </c>
      <c r="V26" s="48">
        <f t="shared" si="6"/>
        <v>1.9230769230769232E-2</v>
      </c>
      <c r="W26" s="13">
        <v>16</v>
      </c>
      <c r="X26" s="50">
        <f t="shared" si="7"/>
        <v>0.30769230769230771</v>
      </c>
      <c r="Y26" s="13">
        <v>35</v>
      </c>
      <c r="Z26" s="50">
        <f t="shared" si="8"/>
        <v>0.67307692307692313</v>
      </c>
      <c r="AA26" s="40"/>
    </row>
    <row r="27" spans="1:27" x14ac:dyDescent="0.2">
      <c r="A27" s="14" t="s">
        <v>49</v>
      </c>
      <c r="B27" s="13">
        <v>42</v>
      </c>
      <c r="C27" s="13">
        <v>41</v>
      </c>
      <c r="D27" s="7">
        <f t="shared" si="9"/>
        <v>0.97619047619047616</v>
      </c>
      <c r="E27" s="16">
        <v>1233</v>
      </c>
      <c r="F27" s="16">
        <v>402</v>
      </c>
      <c r="G27" s="8">
        <f t="shared" si="0"/>
        <v>0.32603406326034062</v>
      </c>
      <c r="H27" s="18">
        <v>4.2363636363636363</v>
      </c>
      <c r="I27" s="18">
        <v>0.94026108559852029</v>
      </c>
      <c r="J27" s="18">
        <v>4.0653266331658289</v>
      </c>
      <c r="K27" s="18">
        <v>1.0860942752146925</v>
      </c>
      <c r="L27" s="18">
        <v>4.195876288659794</v>
      </c>
      <c r="M27" s="18">
        <v>1.0356854975195109</v>
      </c>
      <c r="N27" s="18">
        <v>4.1857506361323153</v>
      </c>
      <c r="O27" s="18">
        <v>1.1012981713182077</v>
      </c>
      <c r="P27" s="18">
        <v>4.1311053984575832</v>
      </c>
      <c r="Q27" s="18">
        <v>1.3906106578583139</v>
      </c>
      <c r="R27" s="18">
        <v>4.3816793893129775</v>
      </c>
      <c r="S27" s="18">
        <v>0.90173881292893432</v>
      </c>
      <c r="T27" s="18">
        <f t="shared" si="5"/>
        <v>4.1993503303486897</v>
      </c>
      <c r="U27" s="13">
        <v>0</v>
      </c>
      <c r="V27" s="48">
        <f t="shared" si="6"/>
        <v>0</v>
      </c>
      <c r="W27" s="13">
        <v>1</v>
      </c>
      <c r="X27" s="50">
        <f t="shared" si="7"/>
        <v>2.4390243902439025E-2</v>
      </c>
      <c r="Y27" s="13">
        <v>40</v>
      </c>
      <c r="Z27" s="50">
        <f t="shared" si="8"/>
        <v>0.97560975609756095</v>
      </c>
      <c r="AA27" s="40"/>
    </row>
    <row r="28" spans="1:27" ht="24" x14ac:dyDescent="0.2">
      <c r="A28" s="14" t="s">
        <v>43</v>
      </c>
      <c r="B28" s="13">
        <v>31</v>
      </c>
      <c r="C28" s="13">
        <v>28</v>
      </c>
      <c r="D28" s="7">
        <f t="shared" si="9"/>
        <v>0.90322580645161288</v>
      </c>
      <c r="E28" s="16">
        <v>3698</v>
      </c>
      <c r="F28" s="16">
        <v>1210</v>
      </c>
      <c r="G28" s="8">
        <f t="shared" si="0"/>
        <v>0.32720389399675498</v>
      </c>
      <c r="H28" s="18">
        <v>3.9238493723849373</v>
      </c>
      <c r="I28" s="18">
        <v>1.2534943763322894</v>
      </c>
      <c r="J28" s="18">
        <v>3.9663865546218489</v>
      </c>
      <c r="K28" s="18">
        <v>1.276248531056331</v>
      </c>
      <c r="L28" s="18">
        <v>3.9077834179357023</v>
      </c>
      <c r="M28" s="18">
        <v>1.3286870616652255</v>
      </c>
      <c r="N28" s="18">
        <v>3.9251101321585904</v>
      </c>
      <c r="O28" s="18">
        <v>1.4299129736451917</v>
      </c>
      <c r="P28" s="18">
        <v>3.7531645569620253</v>
      </c>
      <c r="Q28" s="18">
        <v>1.8263069885250438</v>
      </c>
      <c r="R28" s="18">
        <v>3.9459459459459461</v>
      </c>
      <c r="S28" s="18">
        <v>1.4083858678577834</v>
      </c>
      <c r="T28" s="18">
        <f t="shared" si="5"/>
        <v>3.9037066633348423</v>
      </c>
      <c r="U28" s="13">
        <v>0</v>
      </c>
      <c r="V28" s="48">
        <f t="shared" si="6"/>
        <v>0</v>
      </c>
      <c r="W28" s="13">
        <v>5</v>
      </c>
      <c r="X28" s="50">
        <f t="shared" si="7"/>
        <v>0.17857142857142858</v>
      </c>
      <c r="Y28" s="13">
        <v>23</v>
      </c>
      <c r="Z28" s="50">
        <f t="shared" si="8"/>
        <v>0.8214285714285714</v>
      </c>
      <c r="AA28" s="40"/>
    </row>
    <row r="29" spans="1:27" ht="24" x14ac:dyDescent="0.2">
      <c r="A29" s="14" t="s">
        <v>44</v>
      </c>
      <c r="B29" s="13">
        <v>36</v>
      </c>
      <c r="C29" s="13">
        <v>34</v>
      </c>
      <c r="D29" s="7">
        <f t="shared" si="9"/>
        <v>0.94444444444444442</v>
      </c>
      <c r="E29" s="16">
        <v>5883</v>
      </c>
      <c r="F29" s="16">
        <v>1690</v>
      </c>
      <c r="G29" s="8">
        <f t="shared" si="0"/>
        <v>0.28726840047594765</v>
      </c>
      <c r="H29" s="18">
        <v>3.8746286393345217</v>
      </c>
      <c r="I29" s="18">
        <v>1.2410312354202426</v>
      </c>
      <c r="J29" s="18">
        <v>3.8924088463837418</v>
      </c>
      <c r="K29" s="18">
        <v>1.3043526672612553</v>
      </c>
      <c r="L29" s="18">
        <v>3.7756448710257948</v>
      </c>
      <c r="M29" s="18">
        <v>1.3387948527393123</v>
      </c>
      <c r="N29" s="18">
        <v>3.7556644213104717</v>
      </c>
      <c r="O29" s="18">
        <v>1.4818158624009392</v>
      </c>
      <c r="P29" s="18">
        <v>3.9220125786163522</v>
      </c>
      <c r="Q29" s="18">
        <v>1.6320286942166953</v>
      </c>
      <c r="R29" s="18">
        <v>3.88</v>
      </c>
      <c r="S29" s="18">
        <v>1.353097247977789</v>
      </c>
      <c r="T29" s="18">
        <f t="shared" si="5"/>
        <v>3.8500598927784804</v>
      </c>
      <c r="U29" s="13">
        <v>1</v>
      </c>
      <c r="V29" s="48">
        <f t="shared" si="6"/>
        <v>2.9411764705882353E-2</v>
      </c>
      <c r="W29" s="13">
        <v>7</v>
      </c>
      <c r="X29" s="50">
        <f t="shared" si="7"/>
        <v>0.20588235294117646</v>
      </c>
      <c r="Y29" s="13">
        <v>26</v>
      </c>
      <c r="Z29" s="50">
        <f t="shared" si="8"/>
        <v>0.76470588235294112</v>
      </c>
      <c r="AA29" s="40"/>
    </row>
    <row r="30" spans="1:27" ht="24" x14ac:dyDescent="0.2">
      <c r="A30" s="14" t="s">
        <v>86</v>
      </c>
      <c r="B30" s="13">
        <v>26</v>
      </c>
      <c r="C30" s="13">
        <v>22</v>
      </c>
      <c r="D30" s="7">
        <f t="shared" si="9"/>
        <v>0.84615384615384615</v>
      </c>
      <c r="E30" s="16">
        <v>962</v>
      </c>
      <c r="F30" s="16">
        <v>134</v>
      </c>
      <c r="G30" s="8">
        <f t="shared" si="0"/>
        <v>0.1392931392931393</v>
      </c>
      <c r="H30" s="18">
        <v>4.3955223880597014</v>
      </c>
      <c r="I30" s="18">
        <v>0.88444074948219609</v>
      </c>
      <c r="J30" s="18">
        <v>4.4850746268656714</v>
      </c>
      <c r="K30" s="18">
        <v>0.89051032616444159</v>
      </c>
      <c r="L30" s="18">
        <v>4.5597014925373136</v>
      </c>
      <c r="M30" s="18">
        <v>0.86286107429388037</v>
      </c>
      <c r="N30" s="18">
        <v>4.5275590551181102</v>
      </c>
      <c r="O30" s="18">
        <v>1.0825218327175725</v>
      </c>
      <c r="P30" s="18">
        <v>4.4409448818897639</v>
      </c>
      <c r="Q30" s="18">
        <v>1.3953070055708265</v>
      </c>
      <c r="R30" s="18">
        <v>4.5746268656716422</v>
      </c>
      <c r="S30" s="18">
        <v>0.88748072664991684</v>
      </c>
      <c r="T30" s="18">
        <f t="shared" si="5"/>
        <v>4.4972382183570341</v>
      </c>
      <c r="U30" s="13">
        <v>0</v>
      </c>
      <c r="V30" s="48">
        <f t="shared" si="6"/>
        <v>0</v>
      </c>
      <c r="W30" s="13">
        <v>1</v>
      </c>
      <c r="X30" s="50">
        <f t="shared" si="7"/>
        <v>4.5454545454545456E-2</v>
      </c>
      <c r="Y30" s="13">
        <v>21</v>
      </c>
      <c r="Z30" s="50">
        <f t="shared" si="8"/>
        <v>0.95454545454545459</v>
      </c>
      <c r="AA30" s="40"/>
    </row>
    <row r="31" spans="1:27" x14ac:dyDescent="0.2">
      <c r="A31" s="14" t="s">
        <v>23</v>
      </c>
      <c r="B31" s="13">
        <v>45</v>
      </c>
      <c r="C31" s="13">
        <v>41</v>
      </c>
      <c r="D31" s="7">
        <f t="shared" si="9"/>
        <v>0.91111111111111109</v>
      </c>
      <c r="E31" s="16">
        <v>2377</v>
      </c>
      <c r="F31" s="16">
        <v>850</v>
      </c>
      <c r="G31" s="8">
        <f t="shared" si="0"/>
        <v>0.35759360538493901</v>
      </c>
      <c r="H31" s="18">
        <v>3.6682577565632459</v>
      </c>
      <c r="I31" s="18">
        <v>1.4217022695624675</v>
      </c>
      <c r="J31" s="18">
        <v>3.732851985559567</v>
      </c>
      <c r="K31" s="18">
        <v>1.4280718911378727</v>
      </c>
      <c r="L31" s="18">
        <v>3.4747596153846154</v>
      </c>
      <c r="M31" s="18">
        <v>1.5573551091927789</v>
      </c>
      <c r="N31" s="18">
        <v>4.0075471698113212</v>
      </c>
      <c r="O31" s="18">
        <v>1.4837298620377919</v>
      </c>
      <c r="P31" s="18">
        <v>4.2393483709273179</v>
      </c>
      <c r="Q31" s="18">
        <v>1.4297802610618389</v>
      </c>
      <c r="R31" s="18">
        <v>3.7544910179640718</v>
      </c>
      <c r="S31" s="18">
        <v>1.474267959905891</v>
      </c>
      <c r="T31" s="18">
        <f t="shared" si="5"/>
        <v>3.812875986035023</v>
      </c>
      <c r="U31" s="13">
        <v>1</v>
      </c>
      <c r="V31" s="48">
        <f t="shared" si="6"/>
        <v>2.4390243902439025E-2</v>
      </c>
      <c r="W31" s="13">
        <v>6</v>
      </c>
      <c r="X31" s="50">
        <f t="shared" si="7"/>
        <v>0.14634146341463414</v>
      </c>
      <c r="Y31" s="13">
        <v>34</v>
      </c>
      <c r="Z31" s="50">
        <f t="shared" si="8"/>
        <v>0.82926829268292679</v>
      </c>
      <c r="AA31" s="40"/>
    </row>
    <row r="32" spans="1:27" x14ac:dyDescent="0.2">
      <c r="A32" s="14" t="s">
        <v>24</v>
      </c>
      <c r="B32" s="13">
        <v>52</v>
      </c>
      <c r="C32" s="13">
        <v>51</v>
      </c>
      <c r="D32" s="7">
        <f t="shared" si="9"/>
        <v>0.98076923076923073</v>
      </c>
      <c r="E32" s="16">
        <v>6843</v>
      </c>
      <c r="F32" s="16">
        <v>1819</v>
      </c>
      <c r="G32" s="8">
        <f t="shared" si="0"/>
        <v>0.26581908519655123</v>
      </c>
      <c r="H32" s="18">
        <v>3.927519818799547</v>
      </c>
      <c r="I32" s="18">
        <v>1.2650728711403851</v>
      </c>
      <c r="J32" s="18">
        <v>3.6956769055745164</v>
      </c>
      <c r="K32" s="18">
        <v>1.4830069793836465</v>
      </c>
      <c r="L32" s="18">
        <v>3.6359003397508496</v>
      </c>
      <c r="M32" s="18">
        <v>1.5134681329633721</v>
      </c>
      <c r="N32" s="18">
        <v>4.0209869540555871</v>
      </c>
      <c r="O32" s="18">
        <v>1.3510460660495396</v>
      </c>
      <c r="P32" s="18">
        <v>4.1175785797438884</v>
      </c>
      <c r="Q32" s="18">
        <v>1.3847175547387662</v>
      </c>
      <c r="R32" s="18">
        <v>3.6483578708946771</v>
      </c>
      <c r="S32" s="18">
        <v>1.5929430488381233</v>
      </c>
      <c r="T32" s="18">
        <f t="shared" si="5"/>
        <v>3.8410034114698441</v>
      </c>
      <c r="U32" s="13">
        <v>1</v>
      </c>
      <c r="V32" s="48">
        <f t="shared" si="6"/>
        <v>1.9607843137254902E-2</v>
      </c>
      <c r="W32" s="13">
        <v>9</v>
      </c>
      <c r="X32" s="50">
        <f t="shared" si="7"/>
        <v>0.17647058823529413</v>
      </c>
      <c r="Y32" s="13">
        <v>41</v>
      </c>
      <c r="Z32" s="50">
        <f t="shared" si="8"/>
        <v>0.80392156862745101</v>
      </c>
      <c r="AA32" s="40"/>
    </row>
    <row r="33" spans="1:27" ht="24" x14ac:dyDescent="0.2">
      <c r="A33" s="14" t="s">
        <v>45</v>
      </c>
      <c r="B33" s="13">
        <v>48</v>
      </c>
      <c r="C33" s="13">
        <v>44</v>
      </c>
      <c r="D33" s="7">
        <f t="shared" si="9"/>
        <v>0.91666666666666663</v>
      </c>
      <c r="E33" s="16">
        <v>2614</v>
      </c>
      <c r="F33" s="16">
        <v>707</v>
      </c>
      <c r="G33" s="8">
        <f t="shared" si="0"/>
        <v>0.27046671767406272</v>
      </c>
      <c r="H33" s="18">
        <v>3.7165467625899282</v>
      </c>
      <c r="I33" s="18">
        <v>1.5236652458173185</v>
      </c>
      <c r="J33" s="18">
        <v>3.8733812949640289</v>
      </c>
      <c r="K33" s="18">
        <v>1.4115913485794982</v>
      </c>
      <c r="L33" s="18">
        <v>3.6531204644412192</v>
      </c>
      <c r="M33" s="18">
        <v>1.5364258353027751</v>
      </c>
      <c r="N33" s="18">
        <v>3.9205202312138727</v>
      </c>
      <c r="O33" s="18">
        <v>1.5124321337068716</v>
      </c>
      <c r="P33" s="18">
        <v>3.8540372670807455</v>
      </c>
      <c r="Q33" s="18">
        <v>1.6676780512408089</v>
      </c>
      <c r="R33" s="18">
        <v>3.5666666666666669</v>
      </c>
      <c r="S33" s="18">
        <v>1.6612344953013987</v>
      </c>
      <c r="T33" s="18">
        <f t="shared" si="5"/>
        <v>3.7640454478260765</v>
      </c>
      <c r="U33" s="13">
        <v>0</v>
      </c>
      <c r="V33" s="48">
        <f t="shared" si="6"/>
        <v>0</v>
      </c>
      <c r="W33" s="13">
        <v>12</v>
      </c>
      <c r="X33" s="50">
        <f t="shared" si="7"/>
        <v>0.27272727272727271</v>
      </c>
      <c r="Y33" s="13">
        <v>32</v>
      </c>
      <c r="Z33" s="50">
        <f t="shared" si="8"/>
        <v>0.72727272727272729</v>
      </c>
      <c r="AA33" s="40"/>
    </row>
    <row r="34" spans="1:27" x14ac:dyDescent="0.2">
      <c r="A34" s="19" t="s">
        <v>80</v>
      </c>
      <c r="B34" s="13">
        <v>9</v>
      </c>
      <c r="C34" s="13">
        <v>1</v>
      </c>
      <c r="D34" s="7">
        <f t="shared" si="9"/>
        <v>0.1111111111111111</v>
      </c>
      <c r="E34" s="20">
        <v>54</v>
      </c>
      <c r="F34" s="20">
        <v>7</v>
      </c>
      <c r="G34" s="8">
        <f t="shared" si="0"/>
        <v>0.12962962962962962</v>
      </c>
      <c r="H34" s="45">
        <v>4.4285714285714288</v>
      </c>
      <c r="I34" s="45">
        <v>0.97590007294853387</v>
      </c>
      <c r="J34" s="45">
        <v>3.8571428571428572</v>
      </c>
      <c r="K34" s="45">
        <v>1.0690449676496978</v>
      </c>
      <c r="L34" s="45">
        <v>4</v>
      </c>
      <c r="M34" s="45">
        <v>1.1547005383792515</v>
      </c>
      <c r="N34" s="45">
        <v>3.5714285714285716</v>
      </c>
      <c r="O34" s="45">
        <v>1.2724180205607032</v>
      </c>
      <c r="P34" s="45">
        <v>4.666666666666667</v>
      </c>
      <c r="Q34" s="45">
        <v>0.51639777949432408</v>
      </c>
      <c r="R34" s="45">
        <v>3.7142857142857144</v>
      </c>
      <c r="S34" s="45">
        <v>0.95118973121134198</v>
      </c>
      <c r="T34" s="18">
        <f t="shared" si="5"/>
        <v>4.0396825396825404</v>
      </c>
      <c r="U34" s="13">
        <v>0</v>
      </c>
      <c r="V34" s="48">
        <f>U34/C34</f>
        <v>0</v>
      </c>
      <c r="W34" s="13">
        <v>0</v>
      </c>
      <c r="X34" s="50">
        <f t="shared" si="7"/>
        <v>0</v>
      </c>
      <c r="Y34" s="13">
        <v>1</v>
      </c>
      <c r="Z34" s="50">
        <f t="shared" si="8"/>
        <v>1</v>
      </c>
      <c r="AA34" s="40"/>
    </row>
    <row r="35" spans="1:27" ht="24.75" customHeight="1" x14ac:dyDescent="0.2">
      <c r="A35" s="25" t="s">
        <v>51</v>
      </c>
      <c r="B35" s="20"/>
      <c r="C35" s="21"/>
      <c r="D35" s="7"/>
      <c r="E35" s="22"/>
      <c r="F35" s="23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18"/>
      <c r="U35" s="24"/>
      <c r="V35" s="48"/>
      <c r="W35" s="13"/>
      <c r="X35" s="50"/>
      <c r="Y35" s="24"/>
      <c r="Z35" s="50"/>
      <c r="AA35" s="40"/>
    </row>
    <row r="36" spans="1:27" x14ac:dyDescent="0.2">
      <c r="A36" s="19" t="s">
        <v>52</v>
      </c>
      <c r="B36" s="20">
        <f>SUM(B8,B13)</f>
        <v>85</v>
      </c>
      <c r="C36" s="20">
        <f>SUM(C8,C13)</f>
        <v>65</v>
      </c>
      <c r="D36" s="7">
        <f t="shared" ref="D36:D41" si="10">C36/B36</f>
        <v>0.76470588235294112</v>
      </c>
      <c r="E36" s="13">
        <f>SUM(E8,E13)</f>
        <v>2268</v>
      </c>
      <c r="F36" s="13">
        <f>SUM(F8,F13)</f>
        <v>782</v>
      </c>
      <c r="G36" s="8">
        <f t="shared" ref="G36:G41" si="11">F36/E36</f>
        <v>0.34479717813051147</v>
      </c>
      <c r="H36" s="45">
        <v>3.9479166666666665</v>
      </c>
      <c r="I36" s="45">
        <v>1.2836940800248435</v>
      </c>
      <c r="J36" s="45">
        <v>3.9803921568627452</v>
      </c>
      <c r="K36" s="45">
        <v>1.3655761697287609</v>
      </c>
      <c r="L36" s="45">
        <v>3.9631093544137022</v>
      </c>
      <c r="M36" s="45">
        <v>1.3585297140909554</v>
      </c>
      <c r="N36" s="45">
        <v>3.9853333333333332</v>
      </c>
      <c r="O36" s="45">
        <v>1.447265580016682</v>
      </c>
      <c r="P36" s="45">
        <v>4.0954356846473026</v>
      </c>
      <c r="Q36" s="45">
        <v>1.5054908448334043</v>
      </c>
      <c r="R36" s="45">
        <v>3.9855263157894738</v>
      </c>
      <c r="S36" s="45">
        <v>1.3797141201441017</v>
      </c>
      <c r="T36" s="18">
        <f t="shared" si="5"/>
        <v>3.9929522519522038</v>
      </c>
      <c r="U36" s="24">
        <f>SUM(U8,U13)</f>
        <v>1</v>
      </c>
      <c r="V36" s="48">
        <f t="shared" ref="V36:V41" si="12">U36/C36</f>
        <v>1.5384615384615385E-2</v>
      </c>
      <c r="W36" s="13">
        <f>SUM(W8,W13)</f>
        <v>4</v>
      </c>
      <c r="X36" s="50">
        <f t="shared" ref="X36:X41" si="13">W36/C36</f>
        <v>6.1538461538461542E-2</v>
      </c>
      <c r="Y36" s="24">
        <f>SUM(Y8,Y13)</f>
        <v>60</v>
      </c>
      <c r="Z36" s="50">
        <f t="shared" ref="Z36:Z41" si="14">Y36/C36</f>
        <v>0.92307692307692313</v>
      </c>
      <c r="AA36" s="40"/>
    </row>
    <row r="37" spans="1:27" x14ac:dyDescent="0.2">
      <c r="A37" s="19" t="s">
        <v>53</v>
      </c>
      <c r="B37" s="20">
        <f>SUM(B9,B31)</f>
        <v>95</v>
      </c>
      <c r="C37" s="20">
        <f>SUM(C9,C31)</f>
        <v>89</v>
      </c>
      <c r="D37" s="7">
        <f t="shared" si="10"/>
        <v>0.93684210526315792</v>
      </c>
      <c r="E37" s="13">
        <f>SUM(E9,E31)</f>
        <v>4844</v>
      </c>
      <c r="F37" s="13">
        <f>SUM(F9,F31)</f>
        <v>1727</v>
      </c>
      <c r="G37" s="8">
        <f t="shared" si="11"/>
        <v>0.35652353426919903</v>
      </c>
      <c r="H37" s="45">
        <v>3.7838479809976246</v>
      </c>
      <c r="I37" s="45">
        <v>1.3473683478157936</v>
      </c>
      <c r="J37" s="45">
        <v>3.8880239520958084</v>
      </c>
      <c r="K37" s="45">
        <v>1.3442865537344255</v>
      </c>
      <c r="L37" s="45">
        <v>3.7189542483660132</v>
      </c>
      <c r="M37" s="45">
        <v>1.4470572376088811</v>
      </c>
      <c r="N37" s="45">
        <v>4.1178266178266174</v>
      </c>
      <c r="O37" s="45">
        <v>1.3801674627614584</v>
      </c>
      <c r="P37" s="45">
        <v>4.2714196372732962</v>
      </c>
      <c r="Q37" s="45">
        <v>1.401814459232126</v>
      </c>
      <c r="R37" s="45">
        <v>3.9150326797385619</v>
      </c>
      <c r="S37" s="45">
        <v>1.4135512142111262</v>
      </c>
      <c r="T37" s="18">
        <f t="shared" si="5"/>
        <v>3.9491841860496533</v>
      </c>
      <c r="U37" s="24">
        <f>SUM(U9,U31)</f>
        <v>1</v>
      </c>
      <c r="V37" s="48">
        <f t="shared" si="12"/>
        <v>1.1235955056179775E-2</v>
      </c>
      <c r="W37" s="13">
        <f>SUM(W9,W31)</f>
        <v>11</v>
      </c>
      <c r="X37" s="50">
        <f t="shared" si="13"/>
        <v>0.12359550561797752</v>
      </c>
      <c r="Y37" s="24">
        <f>SUM(Y9,Y31)</f>
        <v>77</v>
      </c>
      <c r="Z37" s="50">
        <f t="shared" si="14"/>
        <v>0.8651685393258427</v>
      </c>
      <c r="AA37" s="40"/>
    </row>
    <row r="38" spans="1:27" x14ac:dyDescent="0.2">
      <c r="A38" s="19" t="s">
        <v>54</v>
      </c>
      <c r="B38" s="20">
        <f>SUM(B7,B10,B27,B32,B4)</f>
        <v>213</v>
      </c>
      <c r="C38" s="20">
        <f>SUM(C7,C10,C27,C32,C4)</f>
        <v>208</v>
      </c>
      <c r="D38" s="7">
        <f t="shared" si="10"/>
        <v>0.97652582159624413</v>
      </c>
      <c r="E38" s="13">
        <f>SUM(E7,E10,E27,E32,E4)</f>
        <v>17152</v>
      </c>
      <c r="F38" s="13">
        <f>SUM(F7,F10,F27,F32,F4)</f>
        <v>4117</v>
      </c>
      <c r="G38" s="8">
        <f t="shared" si="11"/>
        <v>0.24003031716417911</v>
      </c>
      <c r="H38" s="45">
        <v>4.0242803504380475</v>
      </c>
      <c r="I38" s="45">
        <v>1.1995079952413197</v>
      </c>
      <c r="J38" s="45">
        <v>3.8073097961213325</v>
      </c>
      <c r="K38" s="45">
        <v>1.414711587708753</v>
      </c>
      <c r="L38" s="45">
        <v>3.811655827913957</v>
      </c>
      <c r="M38" s="45">
        <v>1.4022371095104669</v>
      </c>
      <c r="N38" s="45">
        <v>4.0846192135390744</v>
      </c>
      <c r="O38" s="45">
        <v>1.3053984411725643</v>
      </c>
      <c r="P38" s="45">
        <v>4.1753886010362695</v>
      </c>
      <c r="Q38" s="45">
        <v>1.3795475969296838</v>
      </c>
      <c r="R38" s="45">
        <v>3.8709516691579471</v>
      </c>
      <c r="S38" s="45">
        <v>1.4520453934796931</v>
      </c>
      <c r="T38" s="18">
        <f t="shared" si="5"/>
        <v>3.9623675763677717</v>
      </c>
      <c r="U38" s="24">
        <f>SUM(U7,U10,U27,U32,U4)</f>
        <v>1</v>
      </c>
      <c r="V38" s="48">
        <f t="shared" si="12"/>
        <v>4.807692307692308E-3</v>
      </c>
      <c r="W38" s="13">
        <f>SUM(W7,W10,W27,W32,W4)</f>
        <v>28</v>
      </c>
      <c r="X38" s="50">
        <f t="shared" si="13"/>
        <v>0.13461538461538461</v>
      </c>
      <c r="Y38" s="24">
        <f>SUM(Y7,Y10,Y27,Y32,Y4)</f>
        <v>179</v>
      </c>
      <c r="Z38" s="50">
        <f t="shared" si="14"/>
        <v>0.86057692307692313</v>
      </c>
      <c r="AA38" s="40"/>
    </row>
    <row r="39" spans="1:27" x14ac:dyDescent="0.2">
      <c r="A39" s="19" t="s">
        <v>55</v>
      </c>
      <c r="B39" s="20">
        <f>SUM(B3,B5,B6,B11,B12,B29,B28,B30,B33)</f>
        <v>404</v>
      </c>
      <c r="C39" s="20">
        <f>SUM(C3,C5,C6,C11,C12,C29,C28,C30,C33)</f>
        <v>367</v>
      </c>
      <c r="D39" s="7">
        <f t="shared" si="10"/>
        <v>0.90841584158415845</v>
      </c>
      <c r="E39" s="13">
        <f>SUM(E3,E5,E6,E11,E12,E29,E28,E30,E33)</f>
        <v>32624</v>
      </c>
      <c r="F39" s="13">
        <f>SUM(F3,F5,F6,F11,F12,F29,F28,F30,F33)</f>
        <v>8561</v>
      </c>
      <c r="G39" s="8">
        <f t="shared" si="11"/>
        <v>0.26241417361451691</v>
      </c>
      <c r="H39" s="45">
        <v>3.7756554751453315</v>
      </c>
      <c r="I39" s="45">
        <v>1.3798487233130814</v>
      </c>
      <c r="J39" s="45">
        <v>3.8825279695310639</v>
      </c>
      <c r="K39" s="45">
        <v>1.3485987607649879</v>
      </c>
      <c r="L39" s="45">
        <v>3.6842795801526718</v>
      </c>
      <c r="M39" s="45">
        <v>1.4828651949146996</v>
      </c>
      <c r="N39" s="45">
        <v>3.8380674921097353</v>
      </c>
      <c r="O39" s="45">
        <v>1.4786728771223399</v>
      </c>
      <c r="P39" s="45">
        <v>3.8972767574414187</v>
      </c>
      <c r="Q39" s="45">
        <v>1.6515453853601352</v>
      </c>
      <c r="R39" s="45">
        <v>3.7402025014889815</v>
      </c>
      <c r="S39" s="45">
        <v>1.5247298926765915</v>
      </c>
      <c r="T39" s="18">
        <f t="shared" si="5"/>
        <v>3.8030016293115332</v>
      </c>
      <c r="U39" s="24">
        <f>SUM(U3,U5,U6,U11,U12,U29,U28,U30,U33)</f>
        <v>7</v>
      </c>
      <c r="V39" s="48">
        <f t="shared" si="12"/>
        <v>1.9073569482288829E-2</v>
      </c>
      <c r="W39" s="24">
        <f>SUM(W3,W5,W6,W11,W12,W29,W28,W30,W33)</f>
        <v>75</v>
      </c>
      <c r="X39" s="50">
        <f t="shared" si="13"/>
        <v>0.20435967302452315</v>
      </c>
      <c r="Y39" s="24">
        <f>SUM(Y3,Y5,Y6,Y11,Y12,Y29,Y28,Y30,Y33)</f>
        <v>285</v>
      </c>
      <c r="Z39" s="50">
        <f t="shared" si="14"/>
        <v>0.77656675749318804</v>
      </c>
      <c r="AA39" s="40"/>
    </row>
    <row r="40" spans="1:27" x14ac:dyDescent="0.2">
      <c r="A40" s="19" t="s">
        <v>56</v>
      </c>
      <c r="B40" s="20">
        <f>SUM(B14:B26,B34)</f>
        <v>585</v>
      </c>
      <c r="C40" s="20">
        <f>SUM(C14:C26,C34)</f>
        <v>524</v>
      </c>
      <c r="D40" s="7">
        <f t="shared" si="10"/>
        <v>0.89572649572649576</v>
      </c>
      <c r="E40" s="13">
        <f>SUM(E14:E26,E34)</f>
        <v>20035</v>
      </c>
      <c r="F40" s="13">
        <f>SUM(F14:F26,F34)</f>
        <v>7682</v>
      </c>
      <c r="G40" s="8">
        <f t="shared" si="11"/>
        <v>0.38342899925131019</v>
      </c>
      <c r="H40" s="45">
        <v>3.6145584725536994</v>
      </c>
      <c r="I40" s="45">
        <v>1.3795887123385677</v>
      </c>
      <c r="J40" s="45">
        <v>3.7666578178922219</v>
      </c>
      <c r="K40" s="45">
        <v>1.3717961089135817</v>
      </c>
      <c r="L40" s="45">
        <v>3.498008497079129</v>
      </c>
      <c r="M40" s="45">
        <v>1.4977063917844702</v>
      </c>
      <c r="N40" s="45">
        <v>3.793168117883456</v>
      </c>
      <c r="O40" s="45">
        <v>1.4556065415511654</v>
      </c>
      <c r="P40" s="45">
        <v>3.9345187694044594</v>
      </c>
      <c r="Q40" s="45">
        <v>1.5711592935211951</v>
      </c>
      <c r="R40" s="45">
        <v>3.6867453894122328</v>
      </c>
      <c r="S40" s="45">
        <v>1.4695875661909581</v>
      </c>
      <c r="T40" s="18">
        <f t="shared" si="5"/>
        <v>3.7156095107042</v>
      </c>
      <c r="U40" s="24">
        <f>SUM(U14:U26,U34)</f>
        <v>26</v>
      </c>
      <c r="V40" s="48">
        <f t="shared" si="12"/>
        <v>4.9618320610687022E-2</v>
      </c>
      <c r="W40" s="13">
        <f>SUM(W14:W26,W34)</f>
        <v>124</v>
      </c>
      <c r="X40" s="50">
        <f t="shared" si="13"/>
        <v>0.23664122137404581</v>
      </c>
      <c r="Y40" s="24">
        <f>SUM(Y14:Y26,Y34)</f>
        <v>374</v>
      </c>
      <c r="Z40" s="50">
        <f t="shared" si="14"/>
        <v>0.7137404580152672</v>
      </c>
      <c r="AA40" s="40"/>
    </row>
    <row r="41" spans="1:27" s="12" customFormat="1" ht="24" customHeight="1" x14ac:dyDescent="0.2">
      <c r="A41" s="26" t="s">
        <v>46</v>
      </c>
      <c r="B41" s="10">
        <f>SUM(B3:B34)</f>
        <v>1382</v>
      </c>
      <c r="C41" s="10">
        <f>SUM(C3:C34)</f>
        <v>1253</v>
      </c>
      <c r="D41" s="33">
        <f t="shared" si="10"/>
        <v>0.90665701881331406</v>
      </c>
      <c r="E41" s="10">
        <f>SUM(E3:E34)</f>
        <v>76923</v>
      </c>
      <c r="F41" s="10">
        <f>SUM(F3:F34)</f>
        <v>22869</v>
      </c>
      <c r="G41" s="34">
        <f t="shared" si="11"/>
        <v>0.29729729729729731</v>
      </c>
      <c r="H41" s="35">
        <v>3.7719251336898396</v>
      </c>
      <c r="I41" s="35">
        <v>1.3515776019498962</v>
      </c>
      <c r="J41" s="35">
        <v>3.8335415365396628</v>
      </c>
      <c r="K41" s="35">
        <v>1.3703742066130786</v>
      </c>
      <c r="L41" s="35">
        <v>3.6565823576727143</v>
      </c>
      <c r="M41" s="35">
        <v>1.4724812641817111</v>
      </c>
      <c r="N41" s="35">
        <v>3.8933170665582213</v>
      </c>
      <c r="O41" s="35">
        <v>1.4379015436603828</v>
      </c>
      <c r="P41" s="35">
        <v>3.9950904026813956</v>
      </c>
      <c r="Q41" s="35">
        <v>1.5601963051843593</v>
      </c>
      <c r="R41" s="35">
        <v>3.7674802552318059</v>
      </c>
      <c r="S41" s="35">
        <v>1.4826279418694968</v>
      </c>
      <c r="T41" s="35">
        <f t="shared" si="5"/>
        <v>3.8196561253956069</v>
      </c>
      <c r="U41" s="15">
        <f>SUM(U3:U34)</f>
        <v>36</v>
      </c>
      <c r="V41" s="49">
        <f t="shared" si="12"/>
        <v>2.8731045490822026E-2</v>
      </c>
      <c r="W41" s="10">
        <f>SUM(W3:W34)</f>
        <v>242</v>
      </c>
      <c r="X41" s="34">
        <f t="shared" si="13"/>
        <v>0.1931364724660814</v>
      </c>
      <c r="Y41" s="10">
        <f>SUM(Y3:Y34)</f>
        <v>975</v>
      </c>
      <c r="Z41" s="34">
        <f t="shared" si="14"/>
        <v>0.7781324820430966</v>
      </c>
      <c r="AA41" s="40"/>
    </row>
    <row r="42" spans="1:27" x14ac:dyDescent="0.2">
      <c r="D42" s="17"/>
      <c r="G42" s="11"/>
      <c r="I42" s="39"/>
      <c r="K42" s="39"/>
      <c r="M42" s="39"/>
      <c r="O42" s="39"/>
      <c r="Q42" s="39"/>
      <c r="S42" s="39"/>
      <c r="T42" s="39"/>
    </row>
    <row r="43" spans="1:27" x14ac:dyDescent="0.2">
      <c r="J43" s="39"/>
      <c r="L43" s="39"/>
      <c r="N43" s="39"/>
      <c r="P43" s="39"/>
      <c r="R43" s="39"/>
    </row>
    <row r="45" spans="1:27" ht="12.75" x14ac:dyDescent="0.2">
      <c r="C45" s="46"/>
      <c r="D45" s="47"/>
    </row>
    <row r="46" spans="1:27" ht="12.75" x14ac:dyDescent="0.2">
      <c r="A46" s="46"/>
      <c r="B46" s="47"/>
      <c r="C46" s="46"/>
    </row>
    <row r="47" spans="1:27" ht="12.75" x14ac:dyDescent="0.2">
      <c r="A47" s="46"/>
      <c r="B47" s="47"/>
      <c r="C47" s="46"/>
    </row>
    <row r="48" spans="1:27" ht="12.75" x14ac:dyDescent="0.2">
      <c r="A48" s="46"/>
      <c r="B48" s="47"/>
      <c r="C48" s="46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9"/>
    </row>
    <row r="49" spans="1:4" ht="12.75" x14ac:dyDescent="0.2">
      <c r="A49" s="46"/>
      <c r="C49" s="46"/>
    </row>
    <row r="50" spans="1:4" ht="12.75" x14ac:dyDescent="0.2">
      <c r="A50" s="46"/>
      <c r="C50" s="46"/>
    </row>
    <row r="51" spans="1:4" ht="12.75" x14ac:dyDescent="0.2">
      <c r="A51" s="46"/>
      <c r="C51" s="46"/>
    </row>
    <row r="52" spans="1:4" ht="12.75" x14ac:dyDescent="0.2">
      <c r="A52" s="46"/>
      <c r="B52" s="47"/>
      <c r="C52" s="46"/>
      <c r="D52" s="47"/>
    </row>
    <row r="53" spans="1:4" ht="12.75" x14ac:dyDescent="0.2">
      <c r="A53" s="46"/>
      <c r="B53" s="47"/>
      <c r="C53" s="46"/>
    </row>
    <row r="54" spans="1:4" ht="12.75" x14ac:dyDescent="0.2">
      <c r="A54" s="46"/>
      <c r="B54" s="47"/>
      <c r="C54" s="46"/>
    </row>
    <row r="55" spans="1:4" ht="12.75" x14ac:dyDescent="0.2">
      <c r="A55" s="46"/>
      <c r="B55" s="47"/>
      <c r="C55" s="46"/>
    </row>
    <row r="56" spans="1:4" ht="12.75" x14ac:dyDescent="0.2">
      <c r="A56" s="46"/>
      <c r="B56" s="47"/>
      <c r="C56" s="46"/>
    </row>
    <row r="57" spans="1:4" ht="12.75" x14ac:dyDescent="0.2">
      <c r="A57" s="46"/>
      <c r="B57" s="47"/>
      <c r="C57" s="46"/>
    </row>
    <row r="58" spans="1:4" ht="12.75" x14ac:dyDescent="0.2">
      <c r="A58" s="46"/>
      <c r="B58" s="47"/>
      <c r="C58" s="46"/>
    </row>
    <row r="59" spans="1:4" ht="12.75" x14ac:dyDescent="0.2">
      <c r="A59" s="46"/>
      <c r="B59" s="47"/>
      <c r="C59" s="46"/>
    </row>
    <row r="60" spans="1:4" ht="12.75" x14ac:dyDescent="0.2">
      <c r="A60" s="46"/>
      <c r="B60" s="47"/>
      <c r="C60" s="46"/>
    </row>
    <row r="61" spans="1:4" ht="12.75" x14ac:dyDescent="0.2">
      <c r="A61" s="46"/>
      <c r="B61" s="47"/>
      <c r="C61" s="46"/>
    </row>
    <row r="62" spans="1:4" ht="12.75" x14ac:dyDescent="0.2">
      <c r="A62" s="46"/>
      <c r="B62" s="47"/>
      <c r="C62" s="46"/>
    </row>
    <row r="63" spans="1:4" ht="12.75" x14ac:dyDescent="0.2">
      <c r="A63" s="46"/>
      <c r="B63" s="47"/>
      <c r="C63" s="46"/>
    </row>
    <row r="64" spans="1:4" ht="12.75" x14ac:dyDescent="0.2">
      <c r="A64" s="46"/>
      <c r="B64" s="47"/>
      <c r="C64" s="46"/>
    </row>
    <row r="65" spans="1:4" ht="12.75" x14ac:dyDescent="0.2">
      <c r="A65" s="46"/>
      <c r="B65" s="47"/>
      <c r="C65" s="46"/>
    </row>
    <row r="66" spans="1:4" ht="12.75" x14ac:dyDescent="0.2">
      <c r="A66" s="46"/>
      <c r="B66" s="47"/>
      <c r="C66" s="46"/>
    </row>
    <row r="67" spans="1:4" ht="12.75" x14ac:dyDescent="0.2">
      <c r="A67" s="46"/>
      <c r="B67" s="47"/>
      <c r="C67" s="46"/>
    </row>
    <row r="68" spans="1:4" ht="12.75" x14ac:dyDescent="0.2">
      <c r="A68" s="46"/>
      <c r="B68" s="47"/>
      <c r="C68" s="46"/>
    </row>
    <row r="69" spans="1:4" ht="12.75" x14ac:dyDescent="0.2">
      <c r="A69" s="46"/>
      <c r="B69" s="47"/>
      <c r="C69" s="46"/>
    </row>
    <row r="70" spans="1:4" ht="12.75" x14ac:dyDescent="0.2">
      <c r="A70" s="46"/>
      <c r="B70" s="47"/>
      <c r="C70" s="46"/>
    </row>
    <row r="71" spans="1:4" ht="12.75" x14ac:dyDescent="0.2">
      <c r="A71" s="46"/>
      <c r="B71" s="47"/>
      <c r="C71" s="46"/>
      <c r="D71" s="47"/>
    </row>
    <row r="72" spans="1:4" ht="12.75" x14ac:dyDescent="0.2">
      <c r="A72" s="46"/>
      <c r="B72" s="47"/>
    </row>
    <row r="73" spans="1:4" ht="12.75" x14ac:dyDescent="0.2">
      <c r="A73" s="46"/>
      <c r="B73" s="47"/>
    </row>
    <row r="74" spans="1:4" ht="12.75" x14ac:dyDescent="0.2">
      <c r="A74" s="46"/>
      <c r="B74" s="47"/>
    </row>
    <row r="75" spans="1:4" ht="12.75" x14ac:dyDescent="0.2">
      <c r="A75" s="46"/>
      <c r="B75" s="47"/>
    </row>
    <row r="76" spans="1:4" ht="12.75" x14ac:dyDescent="0.2">
      <c r="A76" s="46"/>
      <c r="B76" s="47"/>
    </row>
    <row r="77" spans="1:4" ht="12.75" x14ac:dyDescent="0.2">
      <c r="A77" s="46"/>
      <c r="B77" s="47"/>
    </row>
  </sheetData>
  <mergeCells count="4">
    <mergeCell ref="U1:Z1"/>
    <mergeCell ref="U2:V2"/>
    <mergeCell ref="W2:X2"/>
    <mergeCell ref="Y2:Z2"/>
  </mergeCells>
  <pageMargins left="0.47244094488188981" right="0.27559055118110237" top="0.51181102362204722" bottom="0.43307086614173229" header="0" footer="0"/>
  <pageSetup paperSize="8" scale="59" orientation="landscape" r:id="rId1"/>
  <headerFooter alignWithMargins="0">
    <oddHeader>&amp;C&amp;"Arial,Negrita"&amp;12RESULTADOS FINALES GRADO</oddHeader>
  </headerFooter>
  <ignoredErrors>
    <ignoredError sqref="D41 X36:X38 D36:D40 X41 Z41 X39:X40" formula="1"/>
    <ignoredError sqref="V41 V35:V40 V3 V16:V33" formula="1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E48"/>
  <sheetViews>
    <sheetView zoomScale="85" zoomScaleNormal="85" workbookViewId="0">
      <pane xSplit="1" topLeftCell="B1" activePane="topRight" state="frozen"/>
      <selection pane="topRight" activeCell="A3" sqref="A3"/>
    </sheetView>
  </sheetViews>
  <sheetFormatPr baseColWidth="10" defaultRowHeight="12" x14ac:dyDescent="0.2"/>
  <cols>
    <col min="1" max="1" width="31.140625" style="9" customWidth="1"/>
    <col min="2" max="2" width="14" style="13" customWidth="1"/>
    <col min="3" max="3" width="12" style="13" customWidth="1"/>
    <col min="4" max="4" width="11.42578125" style="13" customWidth="1"/>
    <col min="5" max="5" width="13.28515625" style="13" customWidth="1"/>
    <col min="6" max="11" width="7.85546875" style="9" customWidth="1"/>
    <col min="12" max="13" width="7.140625" style="9" customWidth="1"/>
    <col min="14" max="17" width="7.42578125" style="9" customWidth="1"/>
    <col min="18" max="18" width="12.140625" style="9" customWidth="1"/>
    <col min="19" max="19" width="5.28515625" style="13" customWidth="1"/>
    <col min="20" max="20" width="8.28515625" style="9" customWidth="1"/>
    <col min="21" max="21" width="4.5703125" style="9" customWidth="1"/>
    <col min="22" max="22" width="7.5703125" style="9" customWidth="1"/>
    <col min="23" max="23" width="7.28515625" style="9" customWidth="1"/>
    <col min="24" max="24" width="9.28515625" style="9" customWidth="1"/>
    <col min="25" max="16384" width="11.42578125" style="9"/>
  </cols>
  <sheetData>
    <row r="1" spans="1:25" s="12" customFormat="1" ht="12.75" customHeight="1" x14ac:dyDescent="0.2"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86" t="s">
        <v>48</v>
      </c>
      <c r="T1" s="86"/>
      <c r="U1" s="86"/>
      <c r="V1" s="86"/>
      <c r="W1" s="86"/>
      <c r="X1" s="86"/>
    </row>
    <row r="2" spans="1:25" s="12" customFormat="1" ht="36" x14ac:dyDescent="0.2">
      <c r="A2" s="28" t="s">
        <v>6</v>
      </c>
      <c r="B2" s="28" t="s">
        <v>7</v>
      </c>
      <c r="C2" s="29" t="s">
        <v>8</v>
      </c>
      <c r="D2" s="30" t="s">
        <v>9</v>
      </c>
      <c r="E2" s="31" t="s">
        <v>75</v>
      </c>
      <c r="F2" s="31" t="s">
        <v>10</v>
      </c>
      <c r="G2" s="31" t="s">
        <v>58</v>
      </c>
      <c r="H2" s="31" t="s">
        <v>11</v>
      </c>
      <c r="I2" s="31" t="s">
        <v>59</v>
      </c>
      <c r="J2" s="31" t="s">
        <v>12</v>
      </c>
      <c r="K2" s="31" t="s">
        <v>60</v>
      </c>
      <c r="L2" s="31" t="s">
        <v>13</v>
      </c>
      <c r="M2" s="31" t="s">
        <v>61</v>
      </c>
      <c r="N2" s="31" t="s">
        <v>14</v>
      </c>
      <c r="O2" s="31" t="s">
        <v>62</v>
      </c>
      <c r="P2" s="31" t="s">
        <v>15</v>
      </c>
      <c r="Q2" s="31" t="s">
        <v>63</v>
      </c>
      <c r="R2" s="32" t="s">
        <v>85</v>
      </c>
      <c r="S2" s="87" t="s">
        <v>16</v>
      </c>
      <c r="T2" s="88"/>
      <c r="U2" s="87" t="s">
        <v>17</v>
      </c>
      <c r="V2" s="88"/>
      <c r="W2" s="87" t="s">
        <v>18</v>
      </c>
      <c r="X2" s="88"/>
    </row>
    <row r="3" spans="1:25" ht="24" x14ac:dyDescent="0.2">
      <c r="A3" s="14" t="s">
        <v>27</v>
      </c>
      <c r="B3" s="41">
        <v>152</v>
      </c>
      <c r="C3" s="13">
        <v>142</v>
      </c>
      <c r="D3" s="7">
        <f>C3/B3</f>
        <v>0.93421052631578949</v>
      </c>
      <c r="E3" s="50">
        <v>0.82367941712204007</v>
      </c>
      <c r="F3" s="18">
        <v>3.7768729641693812</v>
      </c>
      <c r="G3" s="18">
        <v>1.4860829448888573</v>
      </c>
      <c r="H3" s="18">
        <v>3.8397515527950312</v>
      </c>
      <c r="I3" s="18">
        <v>1.4868916119447912</v>
      </c>
      <c r="J3" s="18">
        <v>4.0315703157031573</v>
      </c>
      <c r="K3" s="18">
        <v>1.403524376352886</v>
      </c>
      <c r="L3" s="18">
        <v>4.2854217854217858</v>
      </c>
      <c r="M3" s="18">
        <v>1.2509825741733167</v>
      </c>
      <c r="N3" s="18">
        <v>3.6008179959100204</v>
      </c>
      <c r="O3" s="18">
        <v>1.6485869518500444</v>
      </c>
      <c r="P3" s="18">
        <v>3.8587178440179666</v>
      </c>
      <c r="Q3" s="18">
        <v>1.4963348978909532</v>
      </c>
      <c r="R3" s="18">
        <f>AVERAGE(F3,H3,J3,L3,N3,P3)</f>
        <v>3.8988587430028905</v>
      </c>
      <c r="S3" s="13">
        <v>4</v>
      </c>
      <c r="T3" s="48">
        <f t="shared" ref="T3:T13" si="0">S3/C3</f>
        <v>2.8169014084507043E-2</v>
      </c>
      <c r="U3" s="13">
        <v>27</v>
      </c>
      <c r="V3" s="50">
        <f t="shared" ref="V3:V13" si="1">U3/C3</f>
        <v>0.19014084507042253</v>
      </c>
      <c r="W3" s="13">
        <v>111</v>
      </c>
      <c r="X3" s="50">
        <f t="shared" ref="X3:X13" si="2">W3/C3</f>
        <v>0.78169014084507038</v>
      </c>
      <c r="Y3" s="40"/>
    </row>
    <row r="4" spans="1:25" x14ac:dyDescent="0.2">
      <c r="A4" s="9" t="s">
        <v>81</v>
      </c>
      <c r="B4" s="13">
        <v>118</v>
      </c>
      <c r="C4" s="13">
        <v>115</v>
      </c>
      <c r="D4" s="7">
        <f t="shared" ref="D4:D7" si="3">C4/B4</f>
        <v>0.97457627118644063</v>
      </c>
      <c r="E4" s="50">
        <v>0.9623733719247467</v>
      </c>
      <c r="F4" s="18">
        <v>4.1011406844106464</v>
      </c>
      <c r="G4" s="18">
        <v>1.2023405285338618</v>
      </c>
      <c r="H4" s="18">
        <v>4.2568951930654055</v>
      </c>
      <c r="I4" s="18">
        <v>1.1380472535486748</v>
      </c>
      <c r="J4" s="18">
        <v>4.4187643020594969</v>
      </c>
      <c r="K4" s="18">
        <v>1.0011818962817101</v>
      </c>
      <c r="L4" s="18">
        <v>4.4888718342287026</v>
      </c>
      <c r="M4" s="18">
        <v>1.0241285087599745</v>
      </c>
      <c r="N4" s="18">
        <v>4.046260601387818</v>
      </c>
      <c r="O4" s="18">
        <v>1.3173885632109306</v>
      </c>
      <c r="P4" s="18">
        <v>4.1920428462127006</v>
      </c>
      <c r="Q4" s="18">
        <v>1.1064329664927608</v>
      </c>
      <c r="R4" s="18">
        <f t="shared" ref="R4:R41" si="4">AVERAGE(F4,H4,J4,L4,N4,P4)</f>
        <v>4.2506625768941282</v>
      </c>
      <c r="S4" s="13">
        <v>1</v>
      </c>
      <c r="T4" s="48">
        <f t="shared" si="0"/>
        <v>8.6956521739130436E-3</v>
      </c>
      <c r="U4" s="13">
        <v>11</v>
      </c>
      <c r="V4" s="50">
        <f t="shared" si="1"/>
        <v>9.5652173913043481E-2</v>
      </c>
      <c r="W4" s="13">
        <v>103</v>
      </c>
      <c r="X4" s="50">
        <f t="shared" si="2"/>
        <v>0.89565217391304353</v>
      </c>
      <c r="Y4" s="40"/>
    </row>
    <row r="5" spans="1:25" x14ac:dyDescent="0.2">
      <c r="A5" s="14" t="s">
        <v>28</v>
      </c>
      <c r="B5" s="41">
        <v>98</v>
      </c>
      <c r="C5" s="13">
        <v>92</v>
      </c>
      <c r="D5" s="7">
        <f t="shared" si="3"/>
        <v>0.93877551020408168</v>
      </c>
      <c r="E5" s="50">
        <v>0.88338586222422333</v>
      </c>
      <c r="F5" s="18">
        <v>3.891815616180621</v>
      </c>
      <c r="G5" s="18">
        <v>1.4566872314336743</v>
      </c>
      <c r="H5" s="18">
        <v>3.9112942317014059</v>
      </c>
      <c r="I5" s="18">
        <v>1.4777310517480398</v>
      </c>
      <c r="J5" s="18">
        <v>4.1580446131941144</v>
      </c>
      <c r="K5" s="18">
        <v>1.3373108663225644</v>
      </c>
      <c r="L5" s="18">
        <v>4.3803216650898769</v>
      </c>
      <c r="M5" s="18">
        <v>1.1747906905974779</v>
      </c>
      <c r="N5" s="18">
        <v>3.7528301886792454</v>
      </c>
      <c r="O5" s="18">
        <v>1.6352769584822207</v>
      </c>
      <c r="P5" s="18">
        <v>3.967818267865594</v>
      </c>
      <c r="Q5" s="18">
        <v>1.4459667722156457</v>
      </c>
      <c r="R5" s="18">
        <f t="shared" si="4"/>
        <v>4.0103540971184763</v>
      </c>
      <c r="S5" s="13">
        <v>5</v>
      </c>
      <c r="T5" s="48">
        <f t="shared" si="0"/>
        <v>5.434782608695652E-2</v>
      </c>
      <c r="U5" s="13">
        <v>14</v>
      </c>
      <c r="V5" s="50">
        <f t="shared" si="1"/>
        <v>0.15217391304347827</v>
      </c>
      <c r="W5" s="13">
        <v>73</v>
      </c>
      <c r="X5" s="50">
        <f t="shared" si="2"/>
        <v>0.79347826086956519</v>
      </c>
      <c r="Y5" s="40"/>
    </row>
    <row r="6" spans="1:25" x14ac:dyDescent="0.2">
      <c r="A6" s="14" t="s">
        <v>29</v>
      </c>
      <c r="B6" s="41">
        <v>131</v>
      </c>
      <c r="C6" s="13">
        <v>106</v>
      </c>
      <c r="D6" s="7">
        <f t="shared" si="3"/>
        <v>0.80916030534351147</v>
      </c>
      <c r="E6" s="50">
        <v>0.90341655716162939</v>
      </c>
      <c r="F6" s="18">
        <v>3.7116311080523054</v>
      </c>
      <c r="G6" s="18">
        <v>1.5248568180703537</v>
      </c>
      <c r="H6" s="18">
        <v>3.85</v>
      </c>
      <c r="I6" s="18">
        <v>1.4981109253602709</v>
      </c>
      <c r="J6" s="18">
        <v>4.0069108500345543</v>
      </c>
      <c r="K6" s="18">
        <v>1.4239433712096603</v>
      </c>
      <c r="L6" s="18">
        <v>4.3268832066344158</v>
      </c>
      <c r="M6" s="18">
        <v>1.2251356216064935</v>
      </c>
      <c r="N6" s="18">
        <v>3.5790200138026225</v>
      </c>
      <c r="O6" s="18">
        <v>1.6858204161261958</v>
      </c>
      <c r="P6" s="18">
        <v>3.8290833907649895</v>
      </c>
      <c r="Q6" s="18">
        <v>1.5094216021513622</v>
      </c>
      <c r="R6" s="18">
        <f t="shared" si="4"/>
        <v>3.8839214282148142</v>
      </c>
      <c r="S6" s="13">
        <v>6</v>
      </c>
      <c r="T6" s="48">
        <f t="shared" si="0"/>
        <v>5.6603773584905662E-2</v>
      </c>
      <c r="U6" s="13">
        <v>20</v>
      </c>
      <c r="V6" s="50">
        <f t="shared" si="1"/>
        <v>0.18867924528301888</v>
      </c>
      <c r="W6" s="13">
        <v>80</v>
      </c>
      <c r="X6" s="50">
        <f t="shared" si="2"/>
        <v>0.75471698113207553</v>
      </c>
      <c r="Y6" s="40"/>
    </row>
    <row r="7" spans="1:25" x14ac:dyDescent="0.2">
      <c r="A7" s="14" t="s">
        <v>30</v>
      </c>
      <c r="B7" s="41">
        <v>62</v>
      </c>
      <c r="C7" s="13">
        <v>61</v>
      </c>
      <c r="D7" s="7">
        <f t="shared" si="3"/>
        <v>0.9838709677419355</v>
      </c>
      <c r="E7" s="50">
        <v>0.91920731707317072</v>
      </c>
      <c r="F7" s="18">
        <v>4.1968127490039837</v>
      </c>
      <c r="G7" s="18">
        <v>1.2400761574969328</v>
      </c>
      <c r="H7" s="18">
        <v>4.2890688259109311</v>
      </c>
      <c r="I7" s="18">
        <v>1.2050012035037725</v>
      </c>
      <c r="J7" s="18">
        <v>4.3983935742971889</v>
      </c>
      <c r="K7" s="18">
        <v>1.1091539558185211</v>
      </c>
      <c r="L7" s="18">
        <v>4.5732586068855081</v>
      </c>
      <c r="M7" s="18">
        <v>1.0220120761860765</v>
      </c>
      <c r="N7" s="18">
        <v>4.0230891719745223</v>
      </c>
      <c r="O7" s="18">
        <v>1.4193681367354534</v>
      </c>
      <c r="P7" s="18">
        <v>4.2881085395051874</v>
      </c>
      <c r="Q7" s="18">
        <v>1.1879966818157759</v>
      </c>
      <c r="R7" s="18">
        <f t="shared" si="4"/>
        <v>4.2947885779295536</v>
      </c>
      <c r="S7" s="13">
        <v>0</v>
      </c>
      <c r="T7" s="48">
        <f t="shared" si="0"/>
        <v>0</v>
      </c>
      <c r="U7" s="13">
        <v>6</v>
      </c>
      <c r="V7" s="50">
        <f t="shared" si="1"/>
        <v>9.8360655737704916E-2</v>
      </c>
      <c r="W7" s="13">
        <v>55</v>
      </c>
      <c r="X7" s="50">
        <f t="shared" si="2"/>
        <v>0.90163934426229508</v>
      </c>
      <c r="Y7" s="40"/>
    </row>
    <row r="8" spans="1:25" x14ac:dyDescent="0.2">
      <c r="A8" s="14" t="s">
        <v>50</v>
      </c>
      <c r="B8" s="41">
        <v>40</v>
      </c>
      <c r="C8" s="13">
        <v>20</v>
      </c>
      <c r="D8" s="7">
        <f t="shared" ref="D8:D34" si="5">C8/B8</f>
        <v>0.5</v>
      </c>
      <c r="E8" s="50">
        <v>1</v>
      </c>
      <c r="F8" s="18">
        <v>4.4848484848484844</v>
      </c>
      <c r="G8" s="18">
        <v>0.84566631430577588</v>
      </c>
      <c r="H8" s="18">
        <v>4.6212121212121211</v>
      </c>
      <c r="I8" s="18">
        <v>0.89037851095693699</v>
      </c>
      <c r="J8" s="18">
        <v>4.7272727272727275</v>
      </c>
      <c r="K8" s="18">
        <v>0.90376059705168355</v>
      </c>
      <c r="L8" s="18">
        <v>4.5454545454545459</v>
      </c>
      <c r="M8" s="18">
        <v>0.99509285506920842</v>
      </c>
      <c r="N8" s="18">
        <v>4.6212121212121211</v>
      </c>
      <c r="O8" s="18">
        <v>1.0342615576811165</v>
      </c>
      <c r="P8" s="18">
        <v>4.6969696969696972</v>
      </c>
      <c r="Q8" s="18">
        <v>0.96028356340433263</v>
      </c>
      <c r="R8" s="18">
        <f t="shared" si="4"/>
        <v>4.6161616161616159</v>
      </c>
      <c r="S8" s="13">
        <v>0</v>
      </c>
      <c r="T8" s="48">
        <f t="shared" si="0"/>
        <v>0</v>
      </c>
      <c r="U8" s="13">
        <v>0</v>
      </c>
      <c r="V8" s="50">
        <f t="shared" si="1"/>
        <v>0</v>
      </c>
      <c r="W8" s="13">
        <v>20</v>
      </c>
      <c r="X8" s="50">
        <f t="shared" si="2"/>
        <v>1</v>
      </c>
      <c r="Y8" s="40"/>
    </row>
    <row r="9" spans="1:25" x14ac:dyDescent="0.2">
      <c r="A9" s="14" t="s">
        <v>20</v>
      </c>
      <c r="B9" s="41">
        <v>118</v>
      </c>
      <c r="C9" s="13">
        <v>113</v>
      </c>
      <c r="D9" s="7">
        <f t="shared" si="5"/>
        <v>0.9576271186440678</v>
      </c>
      <c r="E9" s="50">
        <v>0.92160180485053578</v>
      </c>
      <c r="F9" s="18">
        <v>4.1144578313253009</v>
      </c>
      <c r="G9" s="18">
        <v>1.0930910797038578</v>
      </c>
      <c r="H9" s="18">
        <v>4.2410993129294194</v>
      </c>
      <c r="I9" s="18">
        <v>1.0697358509257211</v>
      </c>
      <c r="J9" s="18">
        <v>4.4078866296980896</v>
      </c>
      <c r="K9" s="18">
        <v>1.0036858862642151</v>
      </c>
      <c r="L9" s="18">
        <v>4.7184290030211482</v>
      </c>
      <c r="M9" s="18">
        <v>0.74774466031536579</v>
      </c>
      <c r="N9" s="18">
        <v>4.0767356881851402</v>
      </c>
      <c r="O9" s="18">
        <v>1.2727709729550707</v>
      </c>
      <c r="P9" s="18">
        <v>4.2751515151515154</v>
      </c>
      <c r="Q9" s="18">
        <v>1.0042605455016089</v>
      </c>
      <c r="R9" s="18">
        <f t="shared" si="4"/>
        <v>4.3056266633851017</v>
      </c>
      <c r="S9" s="13">
        <v>1</v>
      </c>
      <c r="T9" s="48">
        <f t="shared" si="0"/>
        <v>8.8495575221238937E-3</v>
      </c>
      <c r="U9" s="13">
        <v>5</v>
      </c>
      <c r="V9" s="50">
        <f t="shared" si="1"/>
        <v>4.4247787610619468E-2</v>
      </c>
      <c r="W9" s="13">
        <v>107</v>
      </c>
      <c r="X9" s="50">
        <f t="shared" si="2"/>
        <v>0.94690265486725667</v>
      </c>
      <c r="Y9" s="40"/>
    </row>
    <row r="10" spans="1:25" x14ac:dyDescent="0.2">
      <c r="A10" s="14" t="s">
        <v>47</v>
      </c>
      <c r="B10" s="41">
        <v>109</v>
      </c>
      <c r="C10" s="13">
        <v>109</v>
      </c>
      <c r="D10" s="7">
        <f t="shared" si="5"/>
        <v>1</v>
      </c>
      <c r="E10" s="50">
        <v>0.96541786743515845</v>
      </c>
      <c r="F10" s="18">
        <v>4.3312195121951218</v>
      </c>
      <c r="G10" s="18">
        <v>1.1269150396971863</v>
      </c>
      <c r="H10" s="18">
        <v>4.3070582174137044</v>
      </c>
      <c r="I10" s="18">
        <v>1.1808160079144976</v>
      </c>
      <c r="J10" s="18">
        <v>4.5261083743842363</v>
      </c>
      <c r="K10" s="18">
        <v>0.96873659704749437</v>
      </c>
      <c r="L10" s="18">
        <v>4.7058536585365855</v>
      </c>
      <c r="M10" s="18">
        <v>0.78902604927909392</v>
      </c>
      <c r="N10" s="18">
        <v>4.2956097560975612</v>
      </c>
      <c r="O10" s="18">
        <v>1.2700054545032373</v>
      </c>
      <c r="P10" s="18">
        <v>4.4095796676441834</v>
      </c>
      <c r="Q10" s="18">
        <v>1.1036220071771667</v>
      </c>
      <c r="R10" s="18">
        <f t="shared" si="4"/>
        <v>4.4292381977118991</v>
      </c>
      <c r="S10" s="13">
        <v>0</v>
      </c>
      <c r="T10" s="48">
        <f t="shared" si="0"/>
        <v>0</v>
      </c>
      <c r="U10" s="13">
        <v>5</v>
      </c>
      <c r="V10" s="50">
        <f t="shared" si="1"/>
        <v>4.5871559633027525E-2</v>
      </c>
      <c r="W10" s="13">
        <v>104</v>
      </c>
      <c r="X10" s="50">
        <f t="shared" si="2"/>
        <v>0.95412844036697253</v>
      </c>
      <c r="Y10" s="40"/>
    </row>
    <row r="11" spans="1:25" ht="24" x14ac:dyDescent="0.2">
      <c r="A11" s="14" t="s">
        <v>21</v>
      </c>
      <c r="B11" s="41">
        <v>68</v>
      </c>
      <c r="C11" s="13">
        <v>56</v>
      </c>
      <c r="D11" s="7">
        <f t="shared" si="5"/>
        <v>0.82352941176470584</v>
      </c>
      <c r="E11" s="50">
        <v>0.98449612403100772</v>
      </c>
      <c r="F11" s="18">
        <v>4.2165354330708658</v>
      </c>
      <c r="G11" s="18">
        <v>1.1124351936199957</v>
      </c>
      <c r="H11" s="18">
        <v>4.2031872509960158</v>
      </c>
      <c r="I11" s="18">
        <v>1.1977269308138698</v>
      </c>
      <c r="J11" s="18">
        <v>4.3794466403162051</v>
      </c>
      <c r="K11" s="18">
        <v>1.0381093974863058</v>
      </c>
      <c r="L11" s="18">
        <v>4.6614173228346454</v>
      </c>
      <c r="M11" s="18">
        <v>0.77225067548412618</v>
      </c>
      <c r="N11" s="18">
        <v>4.2834645669291342</v>
      </c>
      <c r="O11" s="18">
        <v>1.1888655887305337</v>
      </c>
      <c r="P11" s="18">
        <v>4.3438735177865615</v>
      </c>
      <c r="Q11" s="18">
        <v>1.0371722162500248</v>
      </c>
      <c r="R11" s="18">
        <f t="shared" si="4"/>
        <v>4.3479874553222375</v>
      </c>
      <c r="S11" s="13">
        <v>1</v>
      </c>
      <c r="T11" s="48">
        <f t="shared" si="0"/>
        <v>1.7857142857142856E-2</v>
      </c>
      <c r="U11" s="13">
        <v>5</v>
      </c>
      <c r="V11" s="50">
        <f t="shared" si="1"/>
        <v>8.9285714285714288E-2</v>
      </c>
      <c r="W11" s="13">
        <v>50</v>
      </c>
      <c r="X11" s="50">
        <f t="shared" si="2"/>
        <v>0.8928571428571429</v>
      </c>
      <c r="Y11" s="40"/>
    </row>
    <row r="12" spans="1:25" ht="24" x14ac:dyDescent="0.2">
      <c r="A12" s="14" t="s">
        <v>79</v>
      </c>
      <c r="B12" s="41">
        <v>45</v>
      </c>
      <c r="C12" s="13">
        <v>40</v>
      </c>
      <c r="D12" s="7">
        <f t="shared" si="5"/>
        <v>0.88888888888888884</v>
      </c>
      <c r="E12" s="50">
        <v>0.98974358974358978</v>
      </c>
      <c r="F12" s="18">
        <v>4</v>
      </c>
      <c r="G12" s="18">
        <v>1.2268474392422466</v>
      </c>
      <c r="H12" s="18">
        <v>4.3125</v>
      </c>
      <c r="I12" s="18">
        <v>1.0811328167895315</v>
      </c>
      <c r="J12" s="18">
        <v>4.34020618556701</v>
      </c>
      <c r="K12" s="18">
        <v>1.1187205676855039</v>
      </c>
      <c r="L12" s="18">
        <v>4.6461538461538465</v>
      </c>
      <c r="M12" s="18">
        <v>0.76853259354654346</v>
      </c>
      <c r="N12" s="18">
        <v>4.2564102564102564</v>
      </c>
      <c r="O12" s="18">
        <v>1.212434475175997</v>
      </c>
      <c r="P12" s="18">
        <v>4.2256410256410257</v>
      </c>
      <c r="Q12" s="18">
        <v>1.1622760173798052</v>
      </c>
      <c r="R12" s="18">
        <f t="shared" si="4"/>
        <v>4.2968185522953561</v>
      </c>
      <c r="S12" s="13">
        <v>0</v>
      </c>
      <c r="T12" s="48">
        <f t="shared" si="0"/>
        <v>0</v>
      </c>
      <c r="U12" s="13">
        <v>4</v>
      </c>
      <c r="V12" s="50">
        <f t="shared" si="1"/>
        <v>0.1</v>
      </c>
      <c r="W12" s="13">
        <v>36</v>
      </c>
      <c r="X12" s="50">
        <f t="shared" si="2"/>
        <v>0.9</v>
      </c>
      <c r="Y12" s="40"/>
    </row>
    <row r="13" spans="1:25" x14ac:dyDescent="0.2">
      <c r="A13" s="14" t="s">
        <v>22</v>
      </c>
      <c r="B13" s="41">
        <v>89</v>
      </c>
      <c r="C13" s="13">
        <v>80</v>
      </c>
      <c r="D13" s="7">
        <f t="shared" si="5"/>
        <v>0.898876404494382</v>
      </c>
      <c r="E13" s="50">
        <v>0.92680851063829783</v>
      </c>
      <c r="F13" s="18">
        <v>3.8647717484926787</v>
      </c>
      <c r="G13" s="18">
        <v>1.4074215738894438</v>
      </c>
      <c r="H13" s="18">
        <v>3.8117752007136487</v>
      </c>
      <c r="I13" s="18">
        <v>1.4721475346261579</v>
      </c>
      <c r="J13" s="18">
        <v>4.2281006071118821</v>
      </c>
      <c r="K13" s="18">
        <v>1.2572738159218761</v>
      </c>
      <c r="L13" s="18">
        <v>4.3416309012875534</v>
      </c>
      <c r="M13" s="18">
        <v>1.1934928457797529</v>
      </c>
      <c r="N13" s="18">
        <v>3.8062283737024223</v>
      </c>
      <c r="O13" s="18">
        <v>1.5665870355674751</v>
      </c>
      <c r="P13" s="18">
        <v>3.9913344887348354</v>
      </c>
      <c r="Q13" s="18">
        <v>1.325548977204946</v>
      </c>
      <c r="R13" s="18">
        <f t="shared" si="4"/>
        <v>4.0073068866738364</v>
      </c>
      <c r="S13" s="13">
        <v>2</v>
      </c>
      <c r="T13" s="48">
        <f t="shared" si="0"/>
        <v>2.5000000000000001E-2</v>
      </c>
      <c r="U13" s="13">
        <v>13</v>
      </c>
      <c r="V13" s="50">
        <f t="shared" si="1"/>
        <v>0.16250000000000001</v>
      </c>
      <c r="W13" s="13">
        <v>65</v>
      </c>
      <c r="X13" s="50">
        <f t="shared" si="2"/>
        <v>0.8125</v>
      </c>
      <c r="Y13" s="40"/>
    </row>
    <row r="14" spans="1:25" x14ac:dyDescent="0.2">
      <c r="A14" s="14" t="s">
        <v>87</v>
      </c>
      <c r="B14" s="41">
        <v>95</v>
      </c>
      <c r="C14" s="13">
        <v>88</v>
      </c>
      <c r="D14" s="7">
        <f t="shared" si="5"/>
        <v>0.9263157894736842</v>
      </c>
      <c r="E14" s="50">
        <v>0.93129200896191189</v>
      </c>
      <c r="F14" s="18">
        <v>3.6605222734254994</v>
      </c>
      <c r="G14" s="18">
        <v>1.412568717041542</v>
      </c>
      <c r="H14" s="18">
        <v>3.751173708920188</v>
      </c>
      <c r="I14" s="18">
        <v>1.3864974884163983</v>
      </c>
      <c r="J14" s="18">
        <v>3.9121306376360807</v>
      </c>
      <c r="K14" s="18">
        <v>1.3329323929755343</v>
      </c>
      <c r="L14" s="18">
        <v>4.3525789068514245</v>
      </c>
      <c r="M14" s="18">
        <v>1.2004489596273129</v>
      </c>
      <c r="N14" s="18">
        <v>3.6044546850998462</v>
      </c>
      <c r="O14" s="18">
        <v>1.5379628966603134</v>
      </c>
      <c r="P14" s="18">
        <v>3.7732513451191392</v>
      </c>
      <c r="Q14" s="18">
        <v>1.3923165938630004</v>
      </c>
      <c r="R14" s="18">
        <f t="shared" si="4"/>
        <v>3.8423519261753629</v>
      </c>
      <c r="S14" s="13">
        <v>2</v>
      </c>
      <c r="T14" s="48">
        <f t="shared" ref="T14:T34" si="6">S14/C14</f>
        <v>2.2727272727272728E-2</v>
      </c>
      <c r="U14" s="13">
        <v>21</v>
      </c>
      <c r="V14" s="50">
        <f t="shared" ref="V14:V34" si="7">U14/C14</f>
        <v>0.23863636363636365</v>
      </c>
      <c r="W14" s="13">
        <v>65</v>
      </c>
      <c r="X14" s="50">
        <f t="shared" ref="X14:X34" si="8">W14/C14</f>
        <v>0.73863636363636365</v>
      </c>
      <c r="Y14" s="40"/>
    </row>
    <row r="15" spans="1:25" ht="24" x14ac:dyDescent="0.2">
      <c r="A15" s="14" t="s">
        <v>31</v>
      </c>
      <c r="B15" s="41">
        <v>70</v>
      </c>
      <c r="C15" s="13">
        <v>62</v>
      </c>
      <c r="D15" s="7">
        <f t="shared" si="5"/>
        <v>0.88571428571428568</v>
      </c>
      <c r="E15" s="50">
        <v>0.91222570532915359</v>
      </c>
      <c r="F15" s="18">
        <v>3.5287356321839081</v>
      </c>
      <c r="G15" s="18">
        <v>1.5737082873724426</v>
      </c>
      <c r="H15" s="18">
        <v>3.6184210526315788</v>
      </c>
      <c r="I15" s="18">
        <v>1.5925452798026263</v>
      </c>
      <c r="J15" s="18">
        <v>3.8719211822660098</v>
      </c>
      <c r="K15" s="18">
        <v>1.4611244386966133</v>
      </c>
      <c r="L15" s="18">
        <v>4.195402298850575</v>
      </c>
      <c r="M15" s="18">
        <v>1.4094063270743955</v>
      </c>
      <c r="N15" s="18">
        <v>3.5665024630541873</v>
      </c>
      <c r="O15" s="18">
        <v>1.6280622211082241</v>
      </c>
      <c r="P15" s="18">
        <v>3.6442622950819672</v>
      </c>
      <c r="Q15" s="18">
        <v>1.5609168067382524</v>
      </c>
      <c r="R15" s="18">
        <f t="shared" si="4"/>
        <v>3.7375408206780372</v>
      </c>
      <c r="S15" s="13">
        <v>7</v>
      </c>
      <c r="T15" s="48">
        <f t="shared" si="6"/>
        <v>0.11290322580645161</v>
      </c>
      <c r="U15" s="13">
        <v>6</v>
      </c>
      <c r="V15" s="50">
        <f t="shared" si="7"/>
        <v>9.6774193548387094E-2</v>
      </c>
      <c r="W15" s="13">
        <v>49</v>
      </c>
      <c r="X15" s="50">
        <f t="shared" si="8"/>
        <v>0.79032258064516125</v>
      </c>
      <c r="Y15" s="40"/>
    </row>
    <row r="16" spans="1:25" ht="24" x14ac:dyDescent="0.2">
      <c r="A16" s="14" t="s">
        <v>32</v>
      </c>
      <c r="B16" s="41">
        <v>70</v>
      </c>
      <c r="C16" s="13">
        <v>33</v>
      </c>
      <c r="D16" s="7">
        <f t="shared" si="5"/>
        <v>0.47142857142857142</v>
      </c>
      <c r="E16" s="50">
        <v>0.89682539682539686</v>
      </c>
      <c r="F16" s="18">
        <v>3.8813559322033897</v>
      </c>
      <c r="G16" s="18">
        <v>1.4332408528628171</v>
      </c>
      <c r="H16" s="18">
        <v>3.9833333333333334</v>
      </c>
      <c r="I16" s="18">
        <v>1.2962994086486137</v>
      </c>
      <c r="J16" s="18">
        <v>4.2066115702479339</v>
      </c>
      <c r="K16" s="18">
        <v>1.2444366554918256</v>
      </c>
      <c r="L16" s="18">
        <v>4.2605042016806722</v>
      </c>
      <c r="M16" s="18">
        <v>1.4465750601483538</v>
      </c>
      <c r="N16" s="18">
        <v>3.9661016949152543</v>
      </c>
      <c r="O16" s="18">
        <v>1.3894117515016124</v>
      </c>
      <c r="P16" s="18">
        <v>3.8677685950413223</v>
      </c>
      <c r="Q16" s="18">
        <v>1.4772843822384065</v>
      </c>
      <c r="R16" s="18">
        <f t="shared" si="4"/>
        <v>4.0276125545703172</v>
      </c>
      <c r="S16" s="13">
        <v>4</v>
      </c>
      <c r="T16" s="48">
        <f t="shared" si="6"/>
        <v>0.12121212121212122</v>
      </c>
      <c r="U16" s="13">
        <v>3</v>
      </c>
      <c r="V16" s="50">
        <f t="shared" si="7"/>
        <v>9.0909090909090912E-2</v>
      </c>
      <c r="W16" s="13">
        <v>26</v>
      </c>
      <c r="X16" s="50">
        <f t="shared" si="8"/>
        <v>0.78787878787878785</v>
      </c>
      <c r="Y16" s="40"/>
    </row>
    <row r="17" spans="1:31" ht="38.25" customHeight="1" x14ac:dyDescent="0.2">
      <c r="A17" s="14" t="s">
        <v>33</v>
      </c>
      <c r="B17" s="41">
        <v>118</v>
      </c>
      <c r="C17" s="13">
        <v>113</v>
      </c>
      <c r="D17" s="7">
        <f t="shared" si="5"/>
        <v>0.9576271186440678</v>
      </c>
      <c r="E17" s="50">
        <v>0.89740341988600381</v>
      </c>
      <c r="F17" s="18">
        <v>3.810483870967742</v>
      </c>
      <c r="G17" s="18">
        <v>1.3669547174177645</v>
      </c>
      <c r="H17" s="18">
        <v>3.9717046238785367</v>
      </c>
      <c r="I17" s="18">
        <v>1.3414966207228869</v>
      </c>
      <c r="J17" s="18">
        <v>4.1030303030303035</v>
      </c>
      <c r="K17" s="18">
        <v>1.2888795473687915</v>
      </c>
      <c r="L17" s="18">
        <v>4.4475287745429926</v>
      </c>
      <c r="M17" s="18">
        <v>1.0691483706673888</v>
      </c>
      <c r="N17" s="18">
        <v>3.7117726657645469</v>
      </c>
      <c r="O17" s="18">
        <v>1.5040489599558509</v>
      </c>
      <c r="P17" s="18">
        <v>3.8993923024983119</v>
      </c>
      <c r="Q17" s="18">
        <v>1.3725123573195117</v>
      </c>
      <c r="R17" s="18">
        <f t="shared" si="4"/>
        <v>3.990652090113739</v>
      </c>
      <c r="S17" s="13">
        <v>2</v>
      </c>
      <c r="T17" s="48">
        <f t="shared" si="6"/>
        <v>1.7699115044247787E-2</v>
      </c>
      <c r="U17" s="13">
        <v>15</v>
      </c>
      <c r="V17" s="50">
        <f t="shared" si="7"/>
        <v>0.13274336283185842</v>
      </c>
      <c r="W17" s="13">
        <v>96</v>
      </c>
      <c r="X17" s="50">
        <f t="shared" si="8"/>
        <v>0.84955752212389379</v>
      </c>
      <c r="Y17" s="40"/>
    </row>
    <row r="18" spans="1:31" x14ac:dyDescent="0.2">
      <c r="A18" s="14" t="s">
        <v>34</v>
      </c>
      <c r="B18" s="41">
        <v>82</v>
      </c>
      <c r="C18" s="13">
        <v>78</v>
      </c>
      <c r="D18" s="7">
        <f t="shared" si="5"/>
        <v>0.95121951219512191</v>
      </c>
      <c r="E18" s="50">
        <v>0.89512195121951221</v>
      </c>
      <c r="F18" s="18">
        <v>3.5096525096525095</v>
      </c>
      <c r="G18" s="18">
        <v>1.632537083054612</v>
      </c>
      <c r="H18" s="18">
        <v>3.7058823529411766</v>
      </c>
      <c r="I18" s="18">
        <v>1.4955534133955439</v>
      </c>
      <c r="J18" s="18">
        <v>3.7285714285714286</v>
      </c>
      <c r="K18" s="18">
        <v>1.5561745920529424</v>
      </c>
      <c r="L18" s="18">
        <v>4.1589147286821708</v>
      </c>
      <c r="M18" s="18">
        <v>1.3683984124622108</v>
      </c>
      <c r="N18" s="18">
        <v>3.494858611825193</v>
      </c>
      <c r="O18" s="18">
        <v>1.7003593512418484</v>
      </c>
      <c r="P18" s="18">
        <v>3.6207792207792209</v>
      </c>
      <c r="Q18" s="18">
        <v>1.5986289364798691</v>
      </c>
      <c r="R18" s="18">
        <f t="shared" si="4"/>
        <v>3.7031098087419498</v>
      </c>
      <c r="S18" s="13">
        <v>15</v>
      </c>
      <c r="T18" s="48">
        <f t="shared" si="6"/>
        <v>0.19230769230769232</v>
      </c>
      <c r="U18" s="13">
        <v>12</v>
      </c>
      <c r="V18" s="50">
        <f t="shared" si="7"/>
        <v>0.15384615384615385</v>
      </c>
      <c r="W18" s="13">
        <v>51</v>
      </c>
      <c r="X18" s="50">
        <f t="shared" si="8"/>
        <v>0.65384615384615385</v>
      </c>
      <c r="Y18" s="40"/>
    </row>
    <row r="19" spans="1:31" ht="36" x14ac:dyDescent="0.2">
      <c r="A19" s="14" t="s">
        <v>35</v>
      </c>
      <c r="B19" s="41">
        <v>87</v>
      </c>
      <c r="C19" s="13">
        <v>82</v>
      </c>
      <c r="D19" s="7">
        <f t="shared" si="5"/>
        <v>0.94252873563218387</v>
      </c>
      <c r="E19" s="50">
        <v>0.89925625422582822</v>
      </c>
      <c r="F19" s="18">
        <v>3.5467730239303843</v>
      </c>
      <c r="G19" s="18">
        <v>1.5084986961774298</v>
      </c>
      <c r="H19" s="18">
        <v>3.6854778028592925</v>
      </c>
      <c r="I19" s="18">
        <v>1.4961118587767015</v>
      </c>
      <c r="J19" s="18">
        <v>3.7977941176470589</v>
      </c>
      <c r="K19" s="18">
        <v>1.4791644376696671</v>
      </c>
      <c r="L19" s="18">
        <v>4.2516459400146305</v>
      </c>
      <c r="M19" s="18">
        <v>1.2158764881486217</v>
      </c>
      <c r="N19" s="18">
        <v>3.545918367346939</v>
      </c>
      <c r="O19" s="18">
        <v>1.5877234946905496</v>
      </c>
      <c r="P19" s="18">
        <v>3.6218181818181816</v>
      </c>
      <c r="Q19" s="18">
        <v>1.4975344741022778</v>
      </c>
      <c r="R19" s="18">
        <f t="shared" si="4"/>
        <v>3.7415712389360807</v>
      </c>
      <c r="S19" s="13">
        <v>3</v>
      </c>
      <c r="T19" s="48">
        <f t="shared" si="6"/>
        <v>3.6585365853658534E-2</v>
      </c>
      <c r="U19" s="13">
        <v>26</v>
      </c>
      <c r="V19" s="50">
        <f t="shared" si="7"/>
        <v>0.31707317073170732</v>
      </c>
      <c r="W19" s="13">
        <v>53</v>
      </c>
      <c r="X19" s="50">
        <f t="shared" si="8"/>
        <v>0.64634146341463417</v>
      </c>
      <c r="Y19" s="40"/>
    </row>
    <row r="20" spans="1:31" ht="24" x14ac:dyDescent="0.2">
      <c r="A20" s="14" t="s">
        <v>36</v>
      </c>
      <c r="B20" s="41">
        <v>84</v>
      </c>
      <c r="C20" s="13">
        <v>70</v>
      </c>
      <c r="D20" s="7">
        <f t="shared" si="5"/>
        <v>0.83333333333333337</v>
      </c>
      <c r="E20" s="50">
        <v>0.80867630700778648</v>
      </c>
      <c r="F20" s="18">
        <v>3.5639810426540284</v>
      </c>
      <c r="G20" s="18">
        <v>1.4439077331158314</v>
      </c>
      <c r="H20" s="18">
        <v>3.6780905752753976</v>
      </c>
      <c r="I20" s="18">
        <v>1.4519838614609077</v>
      </c>
      <c r="J20" s="18">
        <v>3.9614457831325303</v>
      </c>
      <c r="K20" s="18">
        <v>1.3463824851106001</v>
      </c>
      <c r="L20" s="18">
        <v>4.3099762470308791</v>
      </c>
      <c r="M20" s="18">
        <v>1.1332695533407136</v>
      </c>
      <c r="N20" s="18">
        <v>3.4362980769230771</v>
      </c>
      <c r="O20" s="18">
        <v>1.5708780984190236</v>
      </c>
      <c r="P20" s="18">
        <v>3.6766109785202863</v>
      </c>
      <c r="Q20" s="18">
        <v>1.4173197209425819</v>
      </c>
      <c r="R20" s="18">
        <f t="shared" si="4"/>
        <v>3.7710671172560333</v>
      </c>
      <c r="S20" s="13">
        <v>2</v>
      </c>
      <c r="T20" s="48">
        <f t="shared" si="6"/>
        <v>2.8571428571428571E-2</v>
      </c>
      <c r="U20" s="13">
        <v>18</v>
      </c>
      <c r="V20" s="50">
        <f t="shared" si="7"/>
        <v>0.25714285714285712</v>
      </c>
      <c r="W20" s="13">
        <v>50</v>
      </c>
      <c r="X20" s="50">
        <f t="shared" si="8"/>
        <v>0.7142857142857143</v>
      </c>
      <c r="Y20" s="40"/>
    </row>
    <row r="21" spans="1:31" ht="24" x14ac:dyDescent="0.2">
      <c r="A21" s="14" t="s">
        <v>37</v>
      </c>
      <c r="B21" s="41">
        <v>105</v>
      </c>
      <c r="C21" s="13">
        <v>96</v>
      </c>
      <c r="D21" s="7">
        <f t="shared" si="5"/>
        <v>0.91428571428571426</v>
      </c>
      <c r="E21" s="50">
        <v>0.91516103692065986</v>
      </c>
      <c r="F21" s="18">
        <v>4.0338696020321763</v>
      </c>
      <c r="G21" s="18">
        <v>1.2936105090341743</v>
      </c>
      <c r="H21" s="18">
        <v>4.1958405545927207</v>
      </c>
      <c r="I21" s="18">
        <v>1.1881680472334912</v>
      </c>
      <c r="J21" s="18">
        <v>4.3881355932203387</v>
      </c>
      <c r="K21" s="18">
        <v>1.0533817661688152</v>
      </c>
      <c r="L21" s="18">
        <v>4.6638584667228304</v>
      </c>
      <c r="M21" s="18">
        <v>0.83800912803490524</v>
      </c>
      <c r="N21" s="18">
        <v>4.0025273799494521</v>
      </c>
      <c r="O21" s="18">
        <v>1.3953042237373239</v>
      </c>
      <c r="P21" s="18">
        <v>4.2058823529411766</v>
      </c>
      <c r="Q21" s="18">
        <v>1.2244216717365701</v>
      </c>
      <c r="R21" s="18">
        <f t="shared" si="4"/>
        <v>4.2483523249097823</v>
      </c>
      <c r="S21" s="13">
        <v>2</v>
      </c>
      <c r="T21" s="48">
        <f t="shared" si="6"/>
        <v>2.0833333333333332E-2</v>
      </c>
      <c r="U21" s="13">
        <v>4</v>
      </c>
      <c r="V21" s="50">
        <f t="shared" si="7"/>
        <v>4.1666666666666664E-2</v>
      </c>
      <c r="W21" s="13">
        <v>90</v>
      </c>
      <c r="X21" s="50">
        <f t="shared" si="8"/>
        <v>0.9375</v>
      </c>
      <c r="Y21" s="40"/>
    </row>
    <row r="22" spans="1:31" x14ac:dyDescent="0.2">
      <c r="A22" s="14" t="s">
        <v>38</v>
      </c>
      <c r="B22" s="41">
        <v>60</v>
      </c>
      <c r="C22" s="13">
        <v>45</v>
      </c>
      <c r="D22" s="7">
        <f t="shared" si="5"/>
        <v>0.75</v>
      </c>
      <c r="E22" s="50">
        <v>0.86111111111111116</v>
      </c>
      <c r="F22" s="18">
        <v>3.8175182481751824</v>
      </c>
      <c r="G22" s="18">
        <v>1.20183057740969</v>
      </c>
      <c r="H22" s="18">
        <v>3.9142857142857141</v>
      </c>
      <c r="I22" s="18">
        <v>1.2319821677544498</v>
      </c>
      <c r="J22" s="18">
        <v>4.1231884057971016</v>
      </c>
      <c r="K22" s="18">
        <v>1.0971289576187553</v>
      </c>
      <c r="L22" s="18">
        <v>4.2992700729927007</v>
      </c>
      <c r="M22" s="18">
        <v>1.0735110310924625</v>
      </c>
      <c r="N22" s="18">
        <v>3.8518518518518516</v>
      </c>
      <c r="O22" s="18">
        <v>1.2187497785289869</v>
      </c>
      <c r="P22" s="18">
        <v>3.9558823529411766</v>
      </c>
      <c r="Q22" s="18">
        <v>1.1855153407247332</v>
      </c>
      <c r="R22" s="18">
        <f t="shared" si="4"/>
        <v>3.9936661076739544</v>
      </c>
      <c r="S22" s="13">
        <v>3</v>
      </c>
      <c r="T22" s="48">
        <f t="shared" si="6"/>
        <v>6.6666666666666666E-2</v>
      </c>
      <c r="U22" s="13">
        <v>9</v>
      </c>
      <c r="V22" s="50">
        <f t="shared" si="7"/>
        <v>0.2</v>
      </c>
      <c r="W22" s="13">
        <v>33</v>
      </c>
      <c r="X22" s="50">
        <f t="shared" si="8"/>
        <v>0.73333333333333328</v>
      </c>
      <c r="Y22" s="40"/>
    </row>
    <row r="23" spans="1:31" x14ac:dyDescent="0.2">
      <c r="A23" s="14" t="s">
        <v>39</v>
      </c>
      <c r="B23" s="41">
        <v>60</v>
      </c>
      <c r="C23" s="13">
        <v>41</v>
      </c>
      <c r="D23" s="7">
        <f t="shared" si="5"/>
        <v>0.68333333333333335</v>
      </c>
      <c r="E23" s="50">
        <v>0.92817679558011046</v>
      </c>
      <c r="F23" s="18">
        <v>3.7586206896551726</v>
      </c>
      <c r="G23" s="18">
        <v>1.3891862902194312</v>
      </c>
      <c r="H23" s="18">
        <v>4</v>
      </c>
      <c r="I23" s="18">
        <v>1.2584971310661515</v>
      </c>
      <c r="J23" s="18">
        <v>4.0231213872832372</v>
      </c>
      <c r="K23" s="18">
        <v>1.2619372207574144</v>
      </c>
      <c r="L23" s="18">
        <v>4.3448275862068968</v>
      </c>
      <c r="M23" s="18">
        <v>1.1361387423100904</v>
      </c>
      <c r="N23" s="18">
        <v>3.7931034482758621</v>
      </c>
      <c r="O23" s="18">
        <v>1.4595741800006115</v>
      </c>
      <c r="P23" s="18">
        <v>3.8720930232558142</v>
      </c>
      <c r="Q23" s="18">
        <v>1.3315471511957333</v>
      </c>
      <c r="R23" s="18">
        <f t="shared" si="4"/>
        <v>3.9652943557794971</v>
      </c>
      <c r="S23" s="13">
        <v>3</v>
      </c>
      <c r="T23" s="48">
        <f t="shared" si="6"/>
        <v>7.3170731707317069E-2</v>
      </c>
      <c r="U23" s="13">
        <v>6</v>
      </c>
      <c r="V23" s="50">
        <f t="shared" si="7"/>
        <v>0.14634146341463414</v>
      </c>
      <c r="W23" s="13">
        <v>32</v>
      </c>
      <c r="X23" s="50">
        <f t="shared" si="8"/>
        <v>0.78048780487804881</v>
      </c>
      <c r="Y23" s="40"/>
    </row>
    <row r="24" spans="1:31" x14ac:dyDescent="0.2">
      <c r="A24" s="14" t="s">
        <v>40</v>
      </c>
      <c r="B24" s="41">
        <v>71</v>
      </c>
      <c r="C24" s="13">
        <v>65</v>
      </c>
      <c r="D24" s="7">
        <f t="shared" si="5"/>
        <v>0.91549295774647887</v>
      </c>
      <c r="E24" s="50">
        <v>0.86728971962616819</v>
      </c>
      <c r="F24" s="18">
        <v>3.8525815217391304</v>
      </c>
      <c r="G24" s="18">
        <v>1.3848284945650151</v>
      </c>
      <c r="H24" s="18">
        <v>3.9397506925207755</v>
      </c>
      <c r="I24" s="18">
        <v>1.3652854547702262</v>
      </c>
      <c r="J24" s="18">
        <v>4.1105769230769234</v>
      </c>
      <c r="K24" s="18">
        <v>1.2728184261585818</v>
      </c>
      <c r="L24" s="18">
        <v>4.4013651877133109</v>
      </c>
      <c r="M24" s="18">
        <v>1.1223016423936651</v>
      </c>
      <c r="N24" s="18">
        <v>3.7939767282683095</v>
      </c>
      <c r="O24" s="18">
        <v>1.4922142679172665</v>
      </c>
      <c r="P24" s="18">
        <v>3.9066121336059987</v>
      </c>
      <c r="Q24" s="18">
        <v>1.4006931295059011</v>
      </c>
      <c r="R24" s="18">
        <f t="shared" si="4"/>
        <v>4.0008105311540749</v>
      </c>
      <c r="S24" s="13">
        <v>0</v>
      </c>
      <c r="T24" s="48">
        <f t="shared" si="6"/>
        <v>0</v>
      </c>
      <c r="U24" s="13">
        <v>10</v>
      </c>
      <c r="V24" s="50">
        <f t="shared" si="7"/>
        <v>0.15384615384615385</v>
      </c>
      <c r="W24" s="13">
        <v>55</v>
      </c>
      <c r="X24" s="50">
        <f t="shared" si="8"/>
        <v>0.84615384615384615</v>
      </c>
      <c r="Y24" s="40"/>
    </row>
    <row r="25" spans="1:31" ht="24" x14ac:dyDescent="0.2">
      <c r="A25" s="14" t="s">
        <v>41</v>
      </c>
      <c r="B25" s="41">
        <v>65</v>
      </c>
      <c r="C25" s="13">
        <v>60</v>
      </c>
      <c r="D25" s="7">
        <f t="shared" si="5"/>
        <v>0.92307692307692313</v>
      </c>
      <c r="E25" s="50">
        <v>0.92012288786482332</v>
      </c>
      <c r="F25" s="18">
        <v>3.9454253611556984</v>
      </c>
      <c r="G25" s="18">
        <v>1.3574520191785249</v>
      </c>
      <c r="H25" s="18">
        <v>4.0767973856209148</v>
      </c>
      <c r="I25" s="18">
        <v>1.3167624600621153</v>
      </c>
      <c r="J25" s="18">
        <v>4.1538461538461542</v>
      </c>
      <c r="K25" s="18">
        <v>1.3026893833849646</v>
      </c>
      <c r="L25" s="18">
        <v>4.462279293739968</v>
      </c>
      <c r="M25" s="18">
        <v>1.0385368474955188</v>
      </c>
      <c r="N25" s="18">
        <v>3.912621359223301</v>
      </c>
      <c r="O25" s="18">
        <v>1.5016368990731801</v>
      </c>
      <c r="P25" s="18">
        <v>4.0417335473515248</v>
      </c>
      <c r="Q25" s="18">
        <v>1.301072354998096</v>
      </c>
      <c r="R25" s="18">
        <f t="shared" si="4"/>
        <v>4.0987838501562601</v>
      </c>
      <c r="S25" s="13">
        <v>1</v>
      </c>
      <c r="T25" s="48">
        <f t="shared" si="6"/>
        <v>1.6666666666666666E-2</v>
      </c>
      <c r="U25" s="13">
        <v>9</v>
      </c>
      <c r="V25" s="50">
        <f t="shared" si="7"/>
        <v>0.15</v>
      </c>
      <c r="W25" s="13">
        <v>50</v>
      </c>
      <c r="X25" s="50">
        <f t="shared" si="8"/>
        <v>0.83333333333333337</v>
      </c>
      <c r="Y25" s="40"/>
    </row>
    <row r="26" spans="1:31" x14ac:dyDescent="0.2">
      <c r="A26" s="14" t="s">
        <v>42</v>
      </c>
      <c r="B26" s="41">
        <v>134</v>
      </c>
      <c r="C26" s="13">
        <v>125</v>
      </c>
      <c r="D26" s="7">
        <f t="shared" si="5"/>
        <v>0.93283582089552242</v>
      </c>
      <c r="E26" s="50">
        <v>0.91070336391437312</v>
      </c>
      <c r="F26" s="18">
        <v>3.812823834196891</v>
      </c>
      <c r="G26" s="18">
        <v>1.3245050893617727</v>
      </c>
      <c r="H26" s="18">
        <v>3.9186827956989245</v>
      </c>
      <c r="I26" s="18">
        <v>1.3537565404707115</v>
      </c>
      <c r="J26" s="18">
        <v>4.1313394018205463</v>
      </c>
      <c r="K26" s="18">
        <v>1.2316233953280873</v>
      </c>
      <c r="L26" s="18">
        <v>4.4319218241042346</v>
      </c>
      <c r="M26" s="18">
        <v>1.0658366255049865</v>
      </c>
      <c r="N26" s="18">
        <v>3.7676833225178457</v>
      </c>
      <c r="O26" s="18">
        <v>1.5193194455322196</v>
      </c>
      <c r="P26" s="18">
        <v>3.9292730844793713</v>
      </c>
      <c r="Q26" s="18">
        <v>1.2887153867513392</v>
      </c>
      <c r="R26" s="18">
        <f t="shared" si="4"/>
        <v>3.9986207104696354</v>
      </c>
      <c r="S26" s="13">
        <v>1</v>
      </c>
      <c r="T26" s="48">
        <f t="shared" si="6"/>
        <v>8.0000000000000002E-3</v>
      </c>
      <c r="U26" s="13">
        <v>15</v>
      </c>
      <c r="V26" s="50">
        <f t="shared" si="7"/>
        <v>0.12</v>
      </c>
      <c r="W26" s="13">
        <v>109</v>
      </c>
      <c r="X26" s="50">
        <f t="shared" si="8"/>
        <v>0.872</v>
      </c>
      <c r="Y26" s="40"/>
    </row>
    <row r="27" spans="1:31" x14ac:dyDescent="0.2">
      <c r="A27" s="14" t="s">
        <v>49</v>
      </c>
      <c r="B27" s="41">
        <v>64</v>
      </c>
      <c r="C27" s="13">
        <v>63</v>
      </c>
      <c r="D27" s="7">
        <f t="shared" si="5"/>
        <v>0.984375</v>
      </c>
      <c r="E27" s="50">
        <v>0.97071742313323572</v>
      </c>
      <c r="F27" s="18">
        <v>4.3938053097345131</v>
      </c>
      <c r="G27" s="18">
        <v>0.93973029719363688</v>
      </c>
      <c r="H27" s="18">
        <v>4.4125984251968502</v>
      </c>
      <c r="I27" s="18">
        <v>1.0446643859045488</v>
      </c>
      <c r="J27" s="18">
        <v>4.4357459379615953</v>
      </c>
      <c r="K27" s="18">
        <v>1.0522271029513532</v>
      </c>
      <c r="L27" s="18">
        <v>4.7085798816568047</v>
      </c>
      <c r="M27" s="18">
        <v>0.7359450831830584</v>
      </c>
      <c r="N27" s="18">
        <v>4.3703703703703702</v>
      </c>
      <c r="O27" s="18">
        <v>1.0739755365587786</v>
      </c>
      <c r="P27" s="18">
        <v>4.4837278106508878</v>
      </c>
      <c r="Q27" s="18">
        <v>0.95282893098872967</v>
      </c>
      <c r="R27" s="18">
        <f t="shared" si="4"/>
        <v>4.4674712892618365</v>
      </c>
      <c r="S27" s="13">
        <v>0</v>
      </c>
      <c r="T27" s="48">
        <f t="shared" si="6"/>
        <v>0</v>
      </c>
      <c r="U27" s="13">
        <v>2</v>
      </c>
      <c r="V27" s="50">
        <f t="shared" si="7"/>
        <v>3.1746031746031744E-2</v>
      </c>
      <c r="W27" s="13">
        <v>61</v>
      </c>
      <c r="X27" s="50">
        <f t="shared" si="8"/>
        <v>0.96825396825396826</v>
      </c>
      <c r="Y27" s="40"/>
    </row>
    <row r="28" spans="1:31" ht="24" x14ac:dyDescent="0.2">
      <c r="A28" s="14" t="s">
        <v>43</v>
      </c>
      <c r="B28" s="41">
        <v>79</v>
      </c>
      <c r="C28" s="13">
        <v>72</v>
      </c>
      <c r="D28" s="7">
        <f t="shared" si="5"/>
        <v>0.91139240506329111</v>
      </c>
      <c r="E28" s="50">
        <v>0.96650124069478904</v>
      </c>
      <c r="F28" s="18">
        <v>4.0006385696040869</v>
      </c>
      <c r="G28" s="18">
        <v>1.3558533291308723</v>
      </c>
      <c r="H28" s="18">
        <v>4.065119277885235</v>
      </c>
      <c r="I28" s="18">
        <v>1.3218811017084438</v>
      </c>
      <c r="J28" s="18">
        <v>4.2135549872122766</v>
      </c>
      <c r="K28" s="18">
        <v>1.2377803576826818</v>
      </c>
      <c r="L28" s="18">
        <v>4.527226137091608</v>
      </c>
      <c r="M28" s="18">
        <v>1.0667146090508786</v>
      </c>
      <c r="N28" s="18">
        <v>3.9455477258167839</v>
      </c>
      <c r="O28" s="18">
        <v>1.4509880711075565</v>
      </c>
      <c r="P28" s="18">
        <v>4.1401151631477928</v>
      </c>
      <c r="Q28" s="18">
        <v>1.2837791270948042</v>
      </c>
      <c r="R28" s="18">
        <f t="shared" si="4"/>
        <v>4.1487003101262978</v>
      </c>
      <c r="S28" s="13">
        <v>1</v>
      </c>
      <c r="T28" s="48">
        <f t="shared" si="6"/>
        <v>1.3888888888888888E-2</v>
      </c>
      <c r="U28" s="13">
        <v>4</v>
      </c>
      <c r="V28" s="50">
        <f t="shared" si="7"/>
        <v>5.5555555555555552E-2</v>
      </c>
      <c r="W28" s="13">
        <v>67</v>
      </c>
      <c r="X28" s="50">
        <f t="shared" si="8"/>
        <v>0.93055555555555558</v>
      </c>
      <c r="Y28" s="40"/>
    </row>
    <row r="29" spans="1:31" ht="24" x14ac:dyDescent="0.2">
      <c r="A29" s="14" t="s">
        <v>44</v>
      </c>
      <c r="B29" s="41">
        <v>109</v>
      </c>
      <c r="C29" s="13">
        <v>102</v>
      </c>
      <c r="D29" s="7">
        <f t="shared" si="5"/>
        <v>0.93577981651376152</v>
      </c>
      <c r="E29" s="50">
        <v>0.94997339010111759</v>
      </c>
      <c r="F29" s="18">
        <v>3.9152267818574513</v>
      </c>
      <c r="G29" s="18">
        <v>1.3600160891315645</v>
      </c>
      <c r="H29" s="18">
        <v>3.9238716693855356</v>
      </c>
      <c r="I29" s="18">
        <v>1.3679333263223454</v>
      </c>
      <c r="J29" s="18">
        <v>4.1238556812062468</v>
      </c>
      <c r="K29" s="18">
        <v>1.293533567879021</v>
      </c>
      <c r="L29" s="18">
        <v>4.4646137223122633</v>
      </c>
      <c r="M29" s="18">
        <v>1.0836455486150525</v>
      </c>
      <c r="N29" s="18">
        <v>3.7494600431965441</v>
      </c>
      <c r="O29" s="18">
        <v>1.5368250228157636</v>
      </c>
      <c r="P29" s="18">
        <v>4.0368164591229023</v>
      </c>
      <c r="Q29" s="18">
        <v>1.3193896288960196</v>
      </c>
      <c r="R29" s="18">
        <f t="shared" si="4"/>
        <v>4.0356407261801577</v>
      </c>
      <c r="S29" s="13">
        <v>3</v>
      </c>
      <c r="T29" s="48">
        <f t="shared" si="6"/>
        <v>2.9411764705882353E-2</v>
      </c>
      <c r="U29" s="13">
        <v>15</v>
      </c>
      <c r="V29" s="50">
        <f t="shared" si="7"/>
        <v>0.14705882352941177</v>
      </c>
      <c r="W29" s="13">
        <v>84</v>
      </c>
      <c r="X29" s="50">
        <f t="shared" si="8"/>
        <v>0.82352941176470584</v>
      </c>
      <c r="Y29" s="40"/>
      <c r="Z29" s="13"/>
      <c r="AA29" s="48"/>
      <c r="AB29" s="13"/>
      <c r="AC29" s="50"/>
      <c r="AD29" s="13"/>
      <c r="AE29" s="50"/>
    </row>
    <row r="30" spans="1:31" ht="24" x14ac:dyDescent="0.2">
      <c r="A30" s="14" t="s">
        <v>64</v>
      </c>
      <c r="B30" s="41">
        <v>35</v>
      </c>
      <c r="C30" s="13">
        <v>25</v>
      </c>
      <c r="D30" s="7">
        <f t="shared" si="5"/>
        <v>0.7142857142857143</v>
      </c>
      <c r="E30" s="50">
        <v>0.98648648648648651</v>
      </c>
      <c r="F30" s="18">
        <v>4.4693877551020407</v>
      </c>
      <c r="G30" s="18">
        <v>0.98137534501037882</v>
      </c>
      <c r="H30" s="18">
        <v>4.4013605442176873</v>
      </c>
      <c r="I30" s="18">
        <v>0.98384111609560754</v>
      </c>
      <c r="J30" s="18">
        <v>4.7027027027027026</v>
      </c>
      <c r="K30" s="18">
        <v>0.83673693603706711</v>
      </c>
      <c r="L30" s="18">
        <v>4.7823129251700678</v>
      </c>
      <c r="M30" s="18">
        <v>0.72638160093318926</v>
      </c>
      <c r="N30" s="18">
        <v>4.1712328767123283</v>
      </c>
      <c r="O30" s="18">
        <v>1.2225444864120467</v>
      </c>
      <c r="P30" s="18">
        <v>4.5442176870748296</v>
      </c>
      <c r="Q30" s="18">
        <v>0.95251140659050593</v>
      </c>
      <c r="R30" s="18">
        <f t="shared" si="4"/>
        <v>4.5118690818299427</v>
      </c>
      <c r="S30" s="13">
        <v>1</v>
      </c>
      <c r="T30" s="48">
        <f t="shared" si="6"/>
        <v>0.04</v>
      </c>
      <c r="U30" s="13">
        <v>0</v>
      </c>
      <c r="V30" s="50">
        <f t="shared" si="7"/>
        <v>0</v>
      </c>
      <c r="W30" s="13">
        <v>24</v>
      </c>
      <c r="X30" s="50">
        <f t="shared" si="8"/>
        <v>0.96</v>
      </c>
      <c r="Y30" s="40"/>
    </row>
    <row r="31" spans="1:31" x14ac:dyDescent="0.2">
      <c r="A31" s="14" t="s">
        <v>23</v>
      </c>
      <c r="B31" s="41">
        <v>64</v>
      </c>
      <c r="C31" s="13">
        <v>60</v>
      </c>
      <c r="D31" s="7">
        <f t="shared" si="5"/>
        <v>0.9375</v>
      </c>
      <c r="E31" s="50">
        <v>0.91984732824427484</v>
      </c>
      <c r="F31" s="18">
        <v>3.5476673427991887</v>
      </c>
      <c r="G31" s="18">
        <v>1.5797769022239958</v>
      </c>
      <c r="H31" s="18">
        <v>3.6555671175858482</v>
      </c>
      <c r="I31" s="18">
        <v>1.5840982963243226</v>
      </c>
      <c r="J31" s="18">
        <v>3.9461139896373059</v>
      </c>
      <c r="K31" s="18">
        <v>1.508343987458848</v>
      </c>
      <c r="L31" s="18">
        <v>4.3888324873096449</v>
      </c>
      <c r="M31" s="18">
        <v>1.1962327202073695</v>
      </c>
      <c r="N31" s="18">
        <v>3.4897540983606556</v>
      </c>
      <c r="O31" s="18">
        <v>1.7030583473099681</v>
      </c>
      <c r="P31" s="18">
        <v>3.661899897854954</v>
      </c>
      <c r="Q31" s="18">
        <v>1.569484325908997</v>
      </c>
      <c r="R31" s="18">
        <f t="shared" si="4"/>
        <v>3.7816391555912663</v>
      </c>
      <c r="S31" s="13">
        <v>6</v>
      </c>
      <c r="T31" s="48">
        <f t="shared" si="6"/>
        <v>0.1</v>
      </c>
      <c r="U31" s="13">
        <v>12</v>
      </c>
      <c r="V31" s="50">
        <f t="shared" si="7"/>
        <v>0.2</v>
      </c>
      <c r="W31" s="13">
        <v>42</v>
      </c>
      <c r="X31" s="50">
        <f t="shared" si="8"/>
        <v>0.7</v>
      </c>
      <c r="Y31" s="40"/>
    </row>
    <row r="32" spans="1:31" x14ac:dyDescent="0.2">
      <c r="A32" s="14" t="s">
        <v>24</v>
      </c>
      <c r="B32" s="41">
        <v>182</v>
      </c>
      <c r="C32" s="13">
        <v>168</v>
      </c>
      <c r="D32" s="7">
        <f t="shared" si="5"/>
        <v>0.92307692307692313</v>
      </c>
      <c r="E32" s="50">
        <v>0.85392720306513414</v>
      </c>
      <c r="F32" s="18">
        <v>4.2206748794858058</v>
      </c>
      <c r="G32" s="18">
        <v>1.1638086393259188</v>
      </c>
      <c r="H32" s="18">
        <v>4.2142456533931574</v>
      </c>
      <c r="I32" s="18">
        <v>1.1888113644538374</v>
      </c>
      <c r="J32" s="18">
        <v>4.3548475693490802</v>
      </c>
      <c r="K32" s="18">
        <v>1.1177313341205908</v>
      </c>
      <c r="L32" s="18">
        <v>4.5403794037940379</v>
      </c>
      <c r="M32" s="18">
        <v>0.93926190271151233</v>
      </c>
      <c r="N32" s="18">
        <v>4.0635822510822512</v>
      </c>
      <c r="O32" s="18">
        <v>1.358585008842111</v>
      </c>
      <c r="P32" s="18">
        <v>4.2503350308228356</v>
      </c>
      <c r="Q32" s="18">
        <v>1.1573505706951237</v>
      </c>
      <c r="R32" s="18">
        <f t="shared" si="4"/>
        <v>4.2740107979878612</v>
      </c>
      <c r="S32" s="13">
        <v>4</v>
      </c>
      <c r="T32" s="48">
        <f t="shared" si="6"/>
        <v>2.3809523809523808E-2</v>
      </c>
      <c r="U32" s="13">
        <v>14</v>
      </c>
      <c r="V32" s="50">
        <f t="shared" si="7"/>
        <v>8.3333333333333329E-2</v>
      </c>
      <c r="W32" s="13">
        <v>150</v>
      </c>
      <c r="X32" s="50">
        <f t="shared" si="8"/>
        <v>0.8928571428571429</v>
      </c>
      <c r="Y32" s="40"/>
    </row>
    <row r="33" spans="1:25" ht="24" x14ac:dyDescent="0.2">
      <c r="A33" s="14" t="s">
        <v>45</v>
      </c>
      <c r="B33" s="41">
        <v>75</v>
      </c>
      <c r="C33" s="13">
        <v>65</v>
      </c>
      <c r="D33" s="7">
        <f t="shared" si="5"/>
        <v>0.8666666666666667</v>
      </c>
      <c r="E33" s="50">
        <v>0.92998833138856474</v>
      </c>
      <c r="F33" s="18">
        <v>3.9892857142857143</v>
      </c>
      <c r="G33" s="18">
        <v>1.3472718080277204</v>
      </c>
      <c r="H33" s="18">
        <v>3.9423769507803121</v>
      </c>
      <c r="I33" s="18">
        <v>1.4002206615410859</v>
      </c>
      <c r="J33" s="18">
        <v>4.2512019230769234</v>
      </c>
      <c r="K33" s="18">
        <v>1.2178470271592727</v>
      </c>
      <c r="L33" s="18">
        <v>4.4988038277511961</v>
      </c>
      <c r="M33" s="18">
        <v>0.99399321906851734</v>
      </c>
      <c r="N33" s="18">
        <v>3.855952380952381</v>
      </c>
      <c r="O33" s="18">
        <v>1.5713352422377909</v>
      </c>
      <c r="P33" s="18">
        <v>4.1141826923076925</v>
      </c>
      <c r="Q33" s="18">
        <v>1.3346049791372236</v>
      </c>
      <c r="R33" s="18">
        <f t="shared" si="4"/>
        <v>4.1086339148590367</v>
      </c>
      <c r="S33" s="13">
        <v>0</v>
      </c>
      <c r="T33" s="48">
        <f t="shared" si="6"/>
        <v>0</v>
      </c>
      <c r="U33" s="13">
        <v>8</v>
      </c>
      <c r="V33" s="50">
        <f t="shared" si="7"/>
        <v>0.12307692307692308</v>
      </c>
      <c r="W33" s="13">
        <v>57</v>
      </c>
      <c r="X33" s="50">
        <f t="shared" si="8"/>
        <v>0.87692307692307692</v>
      </c>
      <c r="Y33" s="40"/>
    </row>
    <row r="34" spans="1:25" x14ac:dyDescent="0.2">
      <c r="A34" s="19" t="s">
        <v>80</v>
      </c>
      <c r="B34" s="41">
        <v>14</v>
      </c>
      <c r="C34" s="13">
        <v>3</v>
      </c>
      <c r="D34" s="7">
        <f t="shared" si="5"/>
        <v>0.21428571428571427</v>
      </c>
      <c r="E34" s="50">
        <v>1</v>
      </c>
      <c r="F34" s="18">
        <v>4.1333333333333337</v>
      </c>
      <c r="G34" s="18">
        <v>1.125462867742276</v>
      </c>
      <c r="H34" s="18">
        <v>4.0999999999999996</v>
      </c>
      <c r="I34" s="18">
        <v>1.2866839377079191</v>
      </c>
      <c r="J34" s="18">
        <v>4</v>
      </c>
      <c r="K34" s="18">
        <v>1.3008872711759818</v>
      </c>
      <c r="L34" s="18">
        <v>4.333333333333333</v>
      </c>
      <c r="M34" s="18">
        <v>0.72374686445574499</v>
      </c>
      <c r="N34" s="18">
        <v>4.166666666666667</v>
      </c>
      <c r="O34" s="18">
        <v>1.0298573010888741</v>
      </c>
      <c r="P34" s="18">
        <v>4.0666666666666664</v>
      </c>
      <c r="Q34" s="18">
        <v>1.2227992865708155</v>
      </c>
      <c r="R34" s="18">
        <f>AVERAGE(F34,H34,J34,L34,N34,P34)</f>
        <v>4.1333333333333337</v>
      </c>
      <c r="S34" s="13">
        <v>0</v>
      </c>
      <c r="T34" s="48">
        <f t="shared" si="6"/>
        <v>0</v>
      </c>
      <c r="U34" s="13">
        <v>1</v>
      </c>
      <c r="V34" s="50">
        <f t="shared" si="7"/>
        <v>0.33333333333333331</v>
      </c>
      <c r="W34" s="13">
        <v>2</v>
      </c>
      <c r="X34" s="50">
        <f t="shared" si="8"/>
        <v>0.66666666666666663</v>
      </c>
      <c r="Y34" s="40"/>
    </row>
    <row r="35" spans="1:25" ht="24.75" customHeight="1" x14ac:dyDescent="0.2">
      <c r="A35" s="25" t="s">
        <v>51</v>
      </c>
      <c r="B35" s="42"/>
      <c r="C35" s="43"/>
      <c r="D35" s="7"/>
      <c r="E35" s="9"/>
      <c r="S35" s="24"/>
      <c r="T35" s="48"/>
      <c r="U35" s="13"/>
      <c r="V35" s="50"/>
      <c r="W35" s="24"/>
      <c r="X35" s="50"/>
      <c r="Y35" s="40"/>
    </row>
    <row r="36" spans="1:25" x14ac:dyDescent="0.2">
      <c r="A36" s="19" t="s">
        <v>52</v>
      </c>
      <c r="B36" s="42">
        <f>SUM(B8,B13)</f>
        <v>129</v>
      </c>
      <c r="C36" s="13">
        <f>SUM(C8,C13)</f>
        <v>100</v>
      </c>
      <c r="D36" s="7">
        <f t="shared" ref="D36:D40" si="9">C36/B36</f>
        <v>0.77519379844961245</v>
      </c>
      <c r="E36" s="51">
        <v>0.93070104754230454</v>
      </c>
      <c r="F36" s="18">
        <v>3.8981255093724529</v>
      </c>
      <c r="G36" s="18">
        <v>1.3898565444861066</v>
      </c>
      <c r="H36" s="18">
        <v>3.8567818028643641</v>
      </c>
      <c r="I36" s="18">
        <v>1.4575652810324771</v>
      </c>
      <c r="J36" s="18">
        <v>4.2551271534044295</v>
      </c>
      <c r="K36" s="18">
        <v>1.2455686494536646</v>
      </c>
      <c r="L36" s="18">
        <v>4.3525588952071486</v>
      </c>
      <c r="M36" s="18">
        <v>1.1842425590231527</v>
      </c>
      <c r="N36" s="18">
        <v>3.8502454991816695</v>
      </c>
      <c r="O36" s="18">
        <v>1.5532046410970795</v>
      </c>
      <c r="P36" s="18">
        <v>4.0295081967213111</v>
      </c>
      <c r="Q36" s="18">
        <v>1.317808141467425</v>
      </c>
      <c r="R36" s="18">
        <f t="shared" si="4"/>
        <v>4.0403911761252296</v>
      </c>
      <c r="S36" s="24">
        <f>SUM(S8,S13)</f>
        <v>2</v>
      </c>
      <c r="T36" s="48">
        <f t="shared" ref="T36:T41" si="10">S36/C36</f>
        <v>0.02</v>
      </c>
      <c r="U36" s="13">
        <f>SUM(U8,U13)</f>
        <v>13</v>
      </c>
      <c r="V36" s="50">
        <f t="shared" ref="V36:V41" si="11">U36/C36</f>
        <v>0.13</v>
      </c>
      <c r="W36" s="24">
        <f>SUM(W8,W13)</f>
        <v>85</v>
      </c>
      <c r="X36" s="50">
        <f t="shared" ref="X36:X41" si="12">W36/C36</f>
        <v>0.85</v>
      </c>
      <c r="Y36" s="40"/>
    </row>
    <row r="37" spans="1:25" x14ac:dyDescent="0.2">
      <c r="A37" s="19" t="s">
        <v>53</v>
      </c>
      <c r="B37" s="42">
        <f>SUM(B9,B31)</f>
        <v>182</v>
      </c>
      <c r="C37" s="13">
        <f>SUM(C9,C31)</f>
        <v>173</v>
      </c>
      <c r="D37" s="7">
        <f t="shared" si="9"/>
        <v>0.9505494505494505</v>
      </c>
      <c r="E37" s="51">
        <v>0.92095001772421126</v>
      </c>
      <c r="F37" s="18">
        <v>3.9032501889644746</v>
      </c>
      <c r="G37" s="18">
        <v>1.3243726693229108</v>
      </c>
      <c r="H37" s="18">
        <v>4.0214676034348162</v>
      </c>
      <c r="I37" s="18">
        <v>1.3175621593151308</v>
      </c>
      <c r="J37" s="18">
        <v>4.2357032457496135</v>
      </c>
      <c r="K37" s="18">
        <v>1.2366364940265302</v>
      </c>
      <c r="L37" s="18">
        <v>4.5954545454545457</v>
      </c>
      <c r="M37" s="18">
        <v>0.95363238368242698</v>
      </c>
      <c r="N37" s="18">
        <v>3.8579067990832696</v>
      </c>
      <c r="O37" s="18">
        <v>1.4754572653466926</v>
      </c>
      <c r="P37" s="18">
        <v>4.0467858501331309</v>
      </c>
      <c r="Q37" s="18">
        <v>1.2796328282765546</v>
      </c>
      <c r="R37" s="18">
        <f t="shared" si="4"/>
        <v>4.110094705469975</v>
      </c>
      <c r="S37" s="24">
        <f>SUM(S9,S31)</f>
        <v>7</v>
      </c>
      <c r="T37" s="48">
        <f t="shared" si="10"/>
        <v>4.046242774566474E-2</v>
      </c>
      <c r="U37" s="13">
        <f>SUM(U9,U31)</f>
        <v>17</v>
      </c>
      <c r="V37" s="50">
        <f t="shared" si="11"/>
        <v>9.8265895953757232E-2</v>
      </c>
      <c r="W37" s="24">
        <f>SUM(W9,W31)</f>
        <v>149</v>
      </c>
      <c r="X37" s="50">
        <f t="shared" si="12"/>
        <v>0.86127167630057799</v>
      </c>
      <c r="Y37" s="40"/>
    </row>
    <row r="38" spans="1:25" x14ac:dyDescent="0.2">
      <c r="A38" s="19" t="s">
        <v>54</v>
      </c>
      <c r="B38" s="42">
        <f>SUM(B7,B10,B27,B32,B4)</f>
        <v>535</v>
      </c>
      <c r="C38" s="13">
        <f>SUM(C7,C10,C27,C32,C4)</f>
        <v>516</v>
      </c>
      <c r="D38" s="7">
        <f t="shared" si="9"/>
        <v>0.96448598130841123</v>
      </c>
      <c r="E38" s="51">
        <v>0.91074208614426566</v>
      </c>
      <c r="F38" s="18">
        <v>4.2380425155004433</v>
      </c>
      <c r="G38" s="18">
        <v>1.1597181296106907</v>
      </c>
      <c r="H38" s="18">
        <v>4.2665972704140644</v>
      </c>
      <c r="I38" s="18">
        <v>1.1730782515880271</v>
      </c>
      <c r="J38" s="18">
        <v>4.4155435759209345</v>
      </c>
      <c r="K38" s="18">
        <v>1.0641814558975959</v>
      </c>
      <c r="L38" s="18">
        <v>4.5879794826048172</v>
      </c>
      <c r="M38" s="18">
        <v>0.92211374825334469</v>
      </c>
      <c r="N38" s="18">
        <v>4.131490973924671</v>
      </c>
      <c r="O38" s="18">
        <v>1.3275887890195104</v>
      </c>
      <c r="P38" s="18">
        <v>4.3007877510262951</v>
      </c>
      <c r="Q38" s="18">
        <v>1.131478947202984</v>
      </c>
      <c r="R38" s="18">
        <f t="shared" si="4"/>
        <v>4.3234069282318703</v>
      </c>
      <c r="S38" s="24">
        <f>SUM(S7,S10,S27,S32,S4)</f>
        <v>5</v>
      </c>
      <c r="T38" s="48">
        <f t="shared" si="10"/>
        <v>9.6899224806201549E-3</v>
      </c>
      <c r="U38" s="13">
        <f>SUM(U7,U10,U27,U32,U4)</f>
        <v>38</v>
      </c>
      <c r="V38" s="50">
        <f t="shared" si="11"/>
        <v>7.3643410852713184E-2</v>
      </c>
      <c r="W38" s="24">
        <f>SUM(W7,W10,W27,W32,W4)</f>
        <v>473</v>
      </c>
      <c r="X38" s="50">
        <f t="shared" si="12"/>
        <v>0.91666666666666663</v>
      </c>
      <c r="Y38" s="40"/>
    </row>
    <row r="39" spans="1:25" x14ac:dyDescent="0.2">
      <c r="A39" s="19" t="s">
        <v>55</v>
      </c>
      <c r="B39" s="42">
        <f>SUM(B3,B5,B6,B11,B12,B28,B29,B30,B33)</f>
        <v>792</v>
      </c>
      <c r="C39" s="42">
        <f>SUM(C3,C5,C6,C11,C12,C28,C29,C30,C33)</f>
        <v>700</v>
      </c>
      <c r="D39" s="7">
        <f t="shared" si="9"/>
        <v>0.88383838383838387</v>
      </c>
      <c r="E39" s="51">
        <v>0.90329631896476348</v>
      </c>
      <c r="F39" s="44">
        <v>3.8863072825787492</v>
      </c>
      <c r="G39" s="44">
        <v>1.4234459672686315</v>
      </c>
      <c r="H39" s="44">
        <v>3.9344888640387663</v>
      </c>
      <c r="I39" s="44">
        <v>1.4223926677763166</v>
      </c>
      <c r="J39" s="44">
        <v>4.1345816806567663</v>
      </c>
      <c r="K39" s="44">
        <v>1.3236650076176029</v>
      </c>
      <c r="L39" s="44">
        <v>4.4132939983405546</v>
      </c>
      <c r="M39" s="44">
        <v>1.1422922355087775</v>
      </c>
      <c r="N39" s="44">
        <v>3.7575952863192783</v>
      </c>
      <c r="O39" s="44">
        <v>1.5861460679722419</v>
      </c>
      <c r="P39" s="44">
        <v>3.9936405529953918</v>
      </c>
      <c r="Q39" s="44">
        <v>1.4029767412826286</v>
      </c>
      <c r="R39" s="18">
        <f t="shared" si="4"/>
        <v>4.0199846108215853</v>
      </c>
      <c r="S39" s="24">
        <f>SUM(S3,S5,S6,S11,S12,S28,S29,S30,S33)</f>
        <v>21</v>
      </c>
      <c r="T39" s="48">
        <f t="shared" si="10"/>
        <v>0.03</v>
      </c>
      <c r="U39" s="24">
        <f>SUM(U3,U5,U6,U11,U12,U28,U29,U30,U33)</f>
        <v>97</v>
      </c>
      <c r="V39" s="50">
        <f t="shared" si="11"/>
        <v>0.13857142857142857</v>
      </c>
      <c r="W39" s="24">
        <f>SUM(W3,W5,W6,W11,W12,W28,W29,W30,W33)</f>
        <v>582</v>
      </c>
      <c r="X39" s="50">
        <f t="shared" si="12"/>
        <v>0.83142857142857141</v>
      </c>
      <c r="Y39" s="40"/>
    </row>
    <row r="40" spans="1:25" x14ac:dyDescent="0.2">
      <c r="A40" s="19" t="s">
        <v>56</v>
      </c>
      <c r="B40" s="42">
        <f>SUM(B14:B26,B34)</f>
        <v>1115</v>
      </c>
      <c r="C40" s="42">
        <f>SUM(C14:C26,C34)</f>
        <v>961</v>
      </c>
      <c r="D40" s="7">
        <f t="shared" si="9"/>
        <v>0.8618834080717489</v>
      </c>
      <c r="E40" s="51">
        <v>0.89647932816537468</v>
      </c>
      <c r="F40" s="18">
        <v>3.7458629855097318</v>
      </c>
      <c r="G40" s="18">
        <v>1.4225786032564425</v>
      </c>
      <c r="H40" s="18">
        <v>3.873112047769582</v>
      </c>
      <c r="I40" s="18">
        <v>1.3942525549447522</v>
      </c>
      <c r="J40" s="18">
        <v>4.0353073204419889</v>
      </c>
      <c r="K40" s="18">
        <v>1.3292010332732989</v>
      </c>
      <c r="L40" s="18">
        <v>4.3811408414350854</v>
      </c>
      <c r="M40" s="18">
        <v>1.1450305666178935</v>
      </c>
      <c r="N40" s="18">
        <v>3.7023327881552897</v>
      </c>
      <c r="O40" s="18">
        <v>1.5361985180412201</v>
      </c>
      <c r="P40" s="18">
        <v>3.84852915878204</v>
      </c>
      <c r="Q40" s="18">
        <v>1.403720397628953</v>
      </c>
      <c r="R40" s="18">
        <f t="shared" si="4"/>
        <v>3.9310475236822864</v>
      </c>
      <c r="S40" s="24">
        <f>SUM(S14:S26,S34)</f>
        <v>45</v>
      </c>
      <c r="T40" s="48">
        <f t="shared" si="10"/>
        <v>4.6826222684703434E-2</v>
      </c>
      <c r="U40" s="13">
        <f>SUM(U14:U26,U34)</f>
        <v>155</v>
      </c>
      <c r="V40" s="50">
        <f t="shared" si="11"/>
        <v>0.16129032258064516</v>
      </c>
      <c r="W40" s="13">
        <f>SUM(W14:W26,W34)</f>
        <v>761</v>
      </c>
      <c r="X40" s="50">
        <f t="shared" si="12"/>
        <v>0.79188345473465138</v>
      </c>
      <c r="Y40" s="40"/>
    </row>
    <row r="41" spans="1:25" s="12" customFormat="1" ht="24" customHeight="1" x14ac:dyDescent="0.2">
      <c r="A41" s="26" t="s">
        <v>46</v>
      </c>
      <c r="B41" s="10">
        <f>SUM(B3:B34)</f>
        <v>2753</v>
      </c>
      <c r="C41" s="10">
        <f>SUM(C3:C34)</f>
        <v>2450</v>
      </c>
      <c r="D41" s="33">
        <f>C41/B41</f>
        <v>0.88993824918270981</v>
      </c>
      <c r="E41" s="34">
        <v>0.90527156549520771</v>
      </c>
      <c r="F41" s="35">
        <v>3.9308130035494959</v>
      </c>
      <c r="G41" s="35">
        <v>1.3656311710243494</v>
      </c>
      <c r="H41" s="35">
        <v>4.000781363044422</v>
      </c>
      <c r="I41" s="35">
        <v>1.3572084532766484</v>
      </c>
      <c r="J41" s="35">
        <v>4.1841544190806497</v>
      </c>
      <c r="K41" s="35">
        <v>1.2644327986435357</v>
      </c>
      <c r="L41" s="35">
        <v>4.4578500707213582</v>
      </c>
      <c r="M41" s="35">
        <v>1.0840997135404791</v>
      </c>
      <c r="N41" s="35">
        <v>3.8448519839248316</v>
      </c>
      <c r="O41" s="35">
        <v>1.5078683860872266</v>
      </c>
      <c r="P41" s="35">
        <v>4.0291415811639677</v>
      </c>
      <c r="Q41" s="35">
        <v>1.3382714669468831</v>
      </c>
      <c r="R41" s="35">
        <f t="shared" si="4"/>
        <v>4.0745987369141217</v>
      </c>
      <c r="S41" s="15">
        <f>SUM(S3:S34)</f>
        <v>80</v>
      </c>
      <c r="T41" s="49">
        <f t="shared" si="10"/>
        <v>3.2653061224489799E-2</v>
      </c>
      <c r="U41" s="10">
        <f>SUM(U3:U34)</f>
        <v>320</v>
      </c>
      <c r="V41" s="34">
        <f t="shared" si="11"/>
        <v>0.1306122448979592</v>
      </c>
      <c r="W41" s="10">
        <f>SUM(W3:W34)</f>
        <v>2050</v>
      </c>
      <c r="X41" s="34">
        <f t="shared" si="12"/>
        <v>0.83673469387755106</v>
      </c>
      <c r="Y41" s="40"/>
    </row>
    <row r="42" spans="1:25" x14ac:dyDescent="0.2">
      <c r="C42" s="43"/>
      <c r="D42" s="17"/>
      <c r="E42" s="11"/>
      <c r="Y42" s="40"/>
    </row>
    <row r="43" spans="1:25" x14ac:dyDescent="0.2">
      <c r="C43" s="43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</row>
    <row r="46" spans="1:25" x14ac:dyDescent="0.2">
      <c r="B46" s="41"/>
    </row>
    <row r="47" spans="1:25" x14ac:dyDescent="0.2">
      <c r="B47" s="41"/>
      <c r="S47" s="9"/>
    </row>
    <row r="48" spans="1:25" x14ac:dyDescent="0.2">
      <c r="B48" s="41"/>
    </row>
  </sheetData>
  <mergeCells count="4">
    <mergeCell ref="U2:V2"/>
    <mergeCell ref="W2:X2"/>
    <mergeCell ref="S1:X1"/>
    <mergeCell ref="S2:T2"/>
  </mergeCells>
  <phoneticPr fontId="0" type="noConversion"/>
  <pageMargins left="0.47244094488188981" right="0.27559055118110237" top="0.51181102362204722" bottom="0.43307086614173229" header="0" footer="0"/>
  <pageSetup paperSize="8" scale="59" fitToHeight="0" orientation="landscape" r:id="rId1"/>
  <headerFooter alignWithMargins="0">
    <oddHeader>&amp;C&amp;"Arial,Negrita"&amp;12RESULTADOS FINALES GRADO</oddHeader>
  </headerFooter>
  <ignoredErrors>
    <ignoredError sqref="V41 D41 D36:D40 V36:V40" formula="1"/>
    <ignoredError sqref="T3 T34:T35 T4:T13 T14:T33" unlockedFormula="1"/>
    <ignoredError sqref="T41 T36:T40" formula="1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D9324B05E646B498A43B797328D218E" ma:contentTypeVersion="4" ma:contentTypeDescription="Crear nuevo documento." ma:contentTypeScope="" ma:versionID="e13456ffbb9c0ce6ffbae812eac2dd32">
  <xsd:schema xmlns:xsd="http://www.w3.org/2001/XMLSchema" xmlns:xs="http://www.w3.org/2001/XMLSchema" xmlns:p="http://schemas.microsoft.com/office/2006/metadata/properties" xmlns:ns2="064799f5-a73b-4ff1-8fe6-6344afeef39e" xmlns:ns3="9e25231a-f3f5-49be-87f6-e32b8ba66f8d" xmlns:ns4="5b57d22d-0ec8-451b-bcf0-279f33863e76" targetNamespace="http://schemas.microsoft.com/office/2006/metadata/properties" ma:root="true" ma:fieldsID="08c5488919f7dc41bfa7dbef109761eb" ns2:_="" ns3:_="" ns4:_="">
    <xsd:import namespace="064799f5-a73b-4ff1-8fe6-6344afeef39e"/>
    <xsd:import namespace="9e25231a-f3f5-49be-87f6-e32b8ba66f8d"/>
    <xsd:import namespace="5b57d22d-0ec8-451b-bcf0-279f33863e76"/>
    <xsd:element name="properties">
      <xsd:complexType>
        <xsd:sequence>
          <xsd:element name="documentManagement">
            <xsd:complexType>
              <xsd:all>
                <xsd:element ref="ns2:Versi_x00f3_n_x0020_SIGC" minOccurs="0"/>
                <xsd:element ref="ns2:Fecha" minOccurs="0"/>
                <xsd:element ref="ns3:Descripci_x00f3_n" minOccurs="0"/>
                <xsd:element ref="ns4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4799f5-a73b-4ff1-8fe6-6344afeef39e" elementFormDefault="qualified">
    <xsd:import namespace="http://schemas.microsoft.com/office/2006/documentManagement/types"/>
    <xsd:import namespace="http://schemas.microsoft.com/office/infopath/2007/PartnerControls"/>
    <xsd:element name="Versi_x00f3_n_x0020_SIGC" ma:index="8" nillable="true" ma:displayName="Versión SGIC" ma:default="V01" ma:format="Dropdown" ma:internalName="Versi_x00f3_n_x0020_SIGC">
      <xsd:simpleType>
        <xsd:restriction base="dms:Choice">
          <xsd:enumeration value="V01"/>
          <xsd:enumeration value="V02"/>
          <xsd:enumeration value="V03"/>
        </xsd:restriction>
      </xsd:simpleType>
    </xsd:element>
    <xsd:element name="Fecha" ma:index="9" nillable="true" ma:displayName="Fecha" ma:format="DateOnly" ma:internalName="Fecha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25231a-f3f5-49be-87f6-e32b8ba66f8d" elementFormDefault="qualified">
    <xsd:import namespace="http://schemas.microsoft.com/office/2006/documentManagement/types"/>
    <xsd:import namespace="http://schemas.microsoft.com/office/infopath/2007/PartnerControls"/>
    <xsd:element name="Descripci_x00f3_n" ma:index="10" nillable="true" ma:displayName="Descripción" ma:internalName="Descripci_x00f3_n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57d22d-0ec8-451b-bcf0-279f33863e76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escripci_x00f3_n xmlns="9e25231a-f3f5-49be-87f6-e32b8ba66f8d" xsi:nil="true"/>
    <Versi_x00f3_n_x0020_SIGC xmlns="064799f5-a73b-4ff1-8fe6-6344afeef39e">V01</Versi_x00f3_n_x0020_SIGC>
    <Fecha xmlns="064799f5-a73b-4ff1-8fe6-6344afeef39e" xsi:nil="true"/>
  </documentManagement>
</p:properties>
</file>

<file path=customXml/itemProps1.xml><?xml version="1.0" encoding="utf-8"?>
<ds:datastoreItem xmlns:ds="http://schemas.openxmlformats.org/officeDocument/2006/customXml" ds:itemID="{1E78EC91-2B93-4581-8A51-0EAB6FFD3570}"/>
</file>

<file path=customXml/itemProps2.xml><?xml version="1.0" encoding="utf-8"?>
<ds:datastoreItem xmlns:ds="http://schemas.openxmlformats.org/officeDocument/2006/customXml" ds:itemID="{FD37CBD0-A522-460C-BBAF-85C9AB75E408}"/>
</file>

<file path=customXml/itemProps3.xml><?xml version="1.0" encoding="utf-8"?>
<ds:datastoreItem xmlns:ds="http://schemas.openxmlformats.org/officeDocument/2006/customXml" ds:itemID="{2FE34410-915A-4B9E-BFEB-2DEC684051F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Portada</vt:lpstr>
      <vt:lpstr>Preguntas</vt:lpstr>
      <vt:lpstr>P5-1 ASIGNATURAS X PLAN DE ESTU</vt:lpstr>
      <vt:lpstr>P5-1 PROFESOR X PLAN DE ESTUDIO</vt:lpstr>
      <vt:lpstr>'P5-1 ASIGNATURAS X PLAN DE ESTU'!Títulos_a_imprimir</vt:lpstr>
      <vt:lpstr>'P5-1 PROFESOR X PLAN DE ESTUDIO'!Títulos_a_imprimir</vt:lpstr>
    </vt:vector>
  </TitlesOfParts>
  <Company>Universidad de Cantabria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Área de Calidad</dc:creator>
  <cp:lastModifiedBy>Cobo Salcines, Beatriz</cp:lastModifiedBy>
  <cp:lastPrinted>2022-07-27T10:01:03Z</cp:lastPrinted>
  <dcterms:created xsi:type="dcterms:W3CDTF">2010-07-21T09:27:48Z</dcterms:created>
  <dcterms:modified xsi:type="dcterms:W3CDTF">2025-10-03T11:57:59Z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0x0101001D9324B05E646B498A43B797328D218E</vt:lpwstr>
  </property>
</Properties>
</file>