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S:\AREA DE CALIDAD\P5-EVALUACION ACTIVIDAD DOCENTE\INFORMES AREA DE CALIDAD\Informe Area de Calidad 2024-2025\"/>
    </mc:Choice>
  </mc:AlternateContent>
  <xr:revisionPtr revIDLastSave="0" documentId="13_ncr:1_{B0C028A7-D937-44EB-80EB-0D714507BDD4}" xr6:coauthVersionLast="47" xr6:coauthVersionMax="47" xr10:uidLastSave="{00000000-0000-0000-0000-000000000000}"/>
  <bookViews>
    <workbookView xWindow="-120" yWindow="-120" windowWidth="29040" windowHeight="15720" tabRatio="846" xr2:uid="{00000000-000D-0000-FFFF-FFFF00000000}"/>
  </bookViews>
  <sheets>
    <sheet name="Portada" sheetId="12" r:id="rId1"/>
    <sheet name="Preguntas" sheetId="5" r:id="rId2"/>
    <sheet name="P5-1 ASIGNATURAS X PLAN DE ESTU" sheetId="9" r:id="rId3"/>
    <sheet name="P5-1 PROFESOR X PLAN DE ESTUDIO" sheetId="1" r:id="rId4"/>
  </sheets>
  <definedNames>
    <definedName name="_xlnm._FilterDatabase" localSheetId="2" hidden="1">'P5-1 ASIGNATURAS X PLAN DE ESTU'!$A$2:$AB$52</definedName>
    <definedName name="_xlnm.Print_Titles" localSheetId="3">'P5-1 PROFESOR X PLAN DE ESTUDIO'!$A:$A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7" i="9" l="1"/>
  <c r="W50" i="1"/>
  <c r="W49" i="1"/>
  <c r="W48" i="1"/>
  <c r="W47" i="1"/>
  <c r="W46" i="1"/>
  <c r="U50" i="1"/>
  <c r="U49" i="1"/>
  <c r="U48" i="1"/>
  <c r="U47" i="1"/>
  <c r="U46" i="1"/>
  <c r="S50" i="1"/>
  <c r="S49" i="1"/>
  <c r="S48" i="1"/>
  <c r="S47" i="1"/>
  <c r="S46" i="1"/>
  <c r="C46" i="1"/>
  <c r="C47" i="1"/>
  <c r="C48" i="1"/>
  <c r="C49" i="1"/>
  <c r="C50" i="1"/>
  <c r="B50" i="1"/>
  <c r="B49" i="1"/>
  <c r="B48" i="1"/>
  <c r="B47" i="1"/>
  <c r="B46" i="1"/>
  <c r="X13" i="1"/>
  <c r="V13" i="1"/>
  <c r="T13" i="1"/>
  <c r="B51" i="1"/>
  <c r="C51" i="1"/>
  <c r="W51" i="1"/>
  <c r="U51" i="1"/>
  <c r="S51" i="1"/>
  <c r="Y51" i="9"/>
  <c r="AA52" i="9"/>
  <c r="AA51" i="9"/>
  <c r="AA50" i="9"/>
  <c r="AA49" i="9"/>
  <c r="AA48" i="9"/>
  <c r="AA47" i="9"/>
  <c r="Y52" i="9"/>
  <c r="Y50" i="9"/>
  <c r="Y49" i="9"/>
  <c r="Y48" i="9"/>
  <c r="Y47" i="9"/>
  <c r="W52" i="9"/>
  <c r="W51" i="9"/>
  <c r="W50" i="9"/>
  <c r="W49" i="9"/>
  <c r="W48" i="9"/>
  <c r="W47" i="9"/>
  <c r="B51" i="9"/>
  <c r="C51" i="9"/>
  <c r="B50" i="9"/>
  <c r="C50" i="9"/>
  <c r="B49" i="9"/>
  <c r="C49" i="9"/>
  <c r="B48" i="9"/>
  <c r="C48" i="9"/>
  <c r="C47" i="9"/>
  <c r="X17" i="9"/>
  <c r="X18" i="9"/>
  <c r="X19" i="9"/>
  <c r="X20" i="9"/>
  <c r="X21" i="9"/>
  <c r="X22" i="9"/>
  <c r="X23" i="9"/>
  <c r="X24" i="9"/>
  <c r="X25" i="9"/>
  <c r="C52" i="9"/>
  <c r="F52" i="9" l="1"/>
  <c r="E52" i="9"/>
  <c r="B52" i="9"/>
  <c r="T40" i="1" l="1"/>
  <c r="V40" i="1"/>
  <c r="X40" i="1"/>
  <c r="T41" i="1"/>
  <c r="V41" i="1"/>
  <c r="X41" i="1"/>
  <c r="T42" i="1"/>
  <c r="V42" i="1"/>
  <c r="X42" i="1"/>
  <c r="T43" i="1"/>
  <c r="V43" i="1"/>
  <c r="X43" i="1"/>
  <c r="R41" i="1"/>
  <c r="R42" i="1"/>
  <c r="R43" i="1"/>
  <c r="D41" i="1"/>
  <c r="D42" i="1"/>
  <c r="D43" i="1"/>
  <c r="R21" i="1"/>
  <c r="R22" i="1"/>
  <c r="R23" i="1"/>
  <c r="V4" i="9"/>
  <c r="V5" i="9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V42" i="9"/>
  <c r="V43" i="9"/>
  <c r="V44" i="9"/>
  <c r="V47" i="9"/>
  <c r="V48" i="9"/>
  <c r="V49" i="9"/>
  <c r="V50" i="9"/>
  <c r="V51" i="9"/>
  <c r="V52" i="9"/>
  <c r="V3" i="9"/>
  <c r="X39" i="9"/>
  <c r="Z39" i="9"/>
  <c r="AB39" i="9"/>
  <c r="X40" i="9"/>
  <c r="Z40" i="9"/>
  <c r="AB40" i="9"/>
  <c r="X41" i="9"/>
  <c r="Z41" i="9"/>
  <c r="AB41" i="9"/>
  <c r="X42" i="9"/>
  <c r="Z42" i="9"/>
  <c r="AB42" i="9"/>
  <c r="X43" i="9"/>
  <c r="Z43" i="9"/>
  <c r="AB43" i="9"/>
  <c r="X44" i="9"/>
  <c r="Z44" i="9"/>
  <c r="AB44" i="9"/>
  <c r="G38" i="9"/>
  <c r="G39" i="9"/>
  <c r="G40" i="9"/>
  <c r="G41" i="9"/>
  <c r="G42" i="9"/>
  <c r="G43" i="9"/>
  <c r="G44" i="9"/>
  <c r="D37" i="9"/>
  <c r="D38" i="9"/>
  <c r="D39" i="9"/>
  <c r="D40" i="9"/>
  <c r="D41" i="9"/>
  <c r="D42" i="9"/>
  <c r="D43" i="9"/>
  <c r="D44" i="9"/>
  <c r="T8" i="1"/>
  <c r="V8" i="1"/>
  <c r="X8" i="1"/>
  <c r="T9" i="1"/>
  <c r="V9" i="1"/>
  <c r="X9" i="1"/>
  <c r="T10" i="1"/>
  <c r="V10" i="1"/>
  <c r="X10" i="1"/>
  <c r="T11" i="1"/>
  <c r="V11" i="1"/>
  <c r="X11" i="1"/>
  <c r="T14" i="1"/>
  <c r="V14" i="1"/>
  <c r="X14" i="1"/>
  <c r="T15" i="1"/>
  <c r="V15" i="1"/>
  <c r="X15" i="1"/>
  <c r="T16" i="1"/>
  <c r="V16" i="1"/>
  <c r="X16" i="1"/>
  <c r="T17" i="1"/>
  <c r="V17" i="1"/>
  <c r="X17" i="1"/>
  <c r="T18" i="1"/>
  <c r="V18" i="1"/>
  <c r="X18" i="1"/>
  <c r="T19" i="1"/>
  <c r="V19" i="1"/>
  <c r="X19" i="1"/>
  <c r="T20" i="1"/>
  <c r="V20" i="1"/>
  <c r="X20" i="1"/>
  <c r="T21" i="1"/>
  <c r="V21" i="1"/>
  <c r="X21" i="1"/>
  <c r="T22" i="1"/>
  <c r="V22" i="1"/>
  <c r="X22" i="1"/>
  <c r="T23" i="1"/>
  <c r="V23" i="1"/>
  <c r="X23" i="1"/>
  <c r="T24" i="1"/>
  <c r="V24" i="1"/>
  <c r="X24" i="1"/>
  <c r="T25" i="1"/>
  <c r="V25" i="1"/>
  <c r="X25" i="1"/>
  <c r="T27" i="1"/>
  <c r="V27" i="1"/>
  <c r="X27" i="1"/>
  <c r="T28" i="1"/>
  <c r="V28" i="1"/>
  <c r="X28" i="1"/>
  <c r="T29" i="1"/>
  <c r="V29" i="1"/>
  <c r="X29" i="1"/>
  <c r="T30" i="1"/>
  <c r="V30" i="1"/>
  <c r="X30" i="1"/>
  <c r="T31" i="1"/>
  <c r="V31" i="1"/>
  <c r="X31" i="1"/>
  <c r="T32" i="1"/>
  <c r="V32" i="1"/>
  <c r="X32" i="1"/>
  <c r="T33" i="1"/>
  <c r="V33" i="1"/>
  <c r="X33" i="1"/>
  <c r="T34" i="1"/>
  <c r="V34" i="1"/>
  <c r="X34" i="1"/>
  <c r="T35" i="1"/>
  <c r="V35" i="1"/>
  <c r="X35" i="1"/>
  <c r="T36" i="1"/>
  <c r="V36" i="1"/>
  <c r="X36" i="1"/>
  <c r="T37" i="1"/>
  <c r="V37" i="1"/>
  <c r="X37" i="1"/>
  <c r="T38" i="1"/>
  <c r="V38" i="1"/>
  <c r="X38" i="1"/>
  <c r="T39" i="1"/>
  <c r="V39" i="1"/>
  <c r="X39" i="1"/>
  <c r="AB17" i="9"/>
  <c r="AB18" i="9"/>
  <c r="AB19" i="9"/>
  <c r="AB20" i="9"/>
  <c r="AB21" i="9"/>
  <c r="AB22" i="9"/>
  <c r="AB23" i="9"/>
  <c r="AB24" i="9"/>
  <c r="AB25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Z18" i="9"/>
  <c r="Z19" i="9"/>
  <c r="Z20" i="9"/>
  <c r="Z21" i="9"/>
  <c r="Z22" i="9"/>
  <c r="Z23" i="9"/>
  <c r="Z24" i="9"/>
  <c r="Z25" i="9"/>
  <c r="Z27" i="9"/>
  <c r="Z28" i="9"/>
  <c r="Z29" i="9"/>
  <c r="Z30" i="9"/>
  <c r="Z31" i="9"/>
  <c r="Z32" i="9"/>
  <c r="Z33" i="9"/>
  <c r="Z34" i="9"/>
  <c r="Z35" i="9"/>
  <c r="Z36" i="9"/>
  <c r="Z37" i="9"/>
  <c r="Z38" i="9"/>
  <c r="X27" i="9"/>
  <c r="X28" i="9"/>
  <c r="X29" i="9"/>
  <c r="X30" i="9"/>
  <c r="X31" i="9"/>
  <c r="X32" i="9"/>
  <c r="X33" i="9"/>
  <c r="X34" i="9"/>
  <c r="X35" i="9"/>
  <c r="X36" i="9"/>
  <c r="X37" i="9"/>
  <c r="X38" i="9"/>
  <c r="D21" i="1" l="1"/>
  <c r="G21" i="9"/>
  <c r="D21" i="9"/>
  <c r="R4" i="1" l="1"/>
  <c r="R5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6" i="1"/>
  <c r="R47" i="1"/>
  <c r="R48" i="1"/>
  <c r="R49" i="1"/>
  <c r="R50" i="1"/>
  <c r="R51" i="1"/>
  <c r="R3" i="1"/>
  <c r="X46" i="1"/>
  <c r="X47" i="1"/>
  <c r="V46" i="1"/>
  <c r="V47" i="1"/>
  <c r="T46" i="1"/>
  <c r="T47" i="1"/>
  <c r="T48" i="1"/>
  <c r="D46" i="1"/>
  <c r="D47" i="1"/>
  <c r="D48" i="1"/>
  <c r="T4" i="1"/>
  <c r="V4" i="1"/>
  <c r="X4" i="1"/>
  <c r="T5" i="1"/>
  <c r="V5" i="1"/>
  <c r="X5" i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AB49" i="9" l="1"/>
  <c r="AB52" i="9"/>
  <c r="X50" i="9"/>
  <c r="D4" i="9"/>
  <c r="D5" i="9"/>
  <c r="D6" i="9"/>
  <c r="G9" i="9"/>
  <c r="G10" i="9"/>
  <c r="G11" i="9"/>
  <c r="G12" i="9"/>
  <c r="G13" i="9"/>
  <c r="G14" i="9"/>
  <c r="G15" i="9"/>
  <c r="G16" i="9"/>
  <c r="G17" i="9"/>
  <c r="G18" i="9"/>
  <c r="G19" i="9"/>
  <c r="G20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AB8" i="9"/>
  <c r="AB9" i="9"/>
  <c r="AB10" i="9"/>
  <c r="AB11" i="9"/>
  <c r="AB13" i="9"/>
  <c r="AB14" i="9"/>
  <c r="AB15" i="9"/>
  <c r="AB16" i="9"/>
  <c r="Z9" i="9"/>
  <c r="Z10" i="9"/>
  <c r="Z11" i="9"/>
  <c r="Z13" i="9"/>
  <c r="Z14" i="9"/>
  <c r="Z15" i="9"/>
  <c r="Z16" i="9"/>
  <c r="Z17" i="9"/>
  <c r="X9" i="9"/>
  <c r="X10" i="9"/>
  <c r="X11" i="9"/>
  <c r="X13" i="9"/>
  <c r="X14" i="9"/>
  <c r="X15" i="9"/>
  <c r="X16" i="9"/>
  <c r="AB4" i="9"/>
  <c r="AB5" i="9"/>
  <c r="Z4" i="9"/>
  <c r="Z5" i="9"/>
  <c r="X4" i="9"/>
  <c r="X5" i="9"/>
  <c r="G4" i="9"/>
  <c r="G5" i="9"/>
  <c r="Z52" i="9" l="1"/>
  <c r="AB51" i="9"/>
  <c r="Z51" i="9"/>
  <c r="Z50" i="9"/>
  <c r="X48" i="9"/>
  <c r="X49" i="9"/>
  <c r="AB47" i="9"/>
  <c r="AB48" i="9"/>
  <c r="Z47" i="9"/>
  <c r="Z48" i="9"/>
  <c r="X47" i="9"/>
  <c r="Z49" i="9"/>
  <c r="AB50" i="9"/>
  <c r="X52" i="9"/>
  <c r="X51" i="9"/>
  <c r="X3" i="1" l="1"/>
  <c r="V3" i="1"/>
  <c r="T3" i="1"/>
  <c r="G47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" i="9"/>
  <c r="G52" i="9"/>
  <c r="AB3" i="9"/>
  <c r="Z8" i="9"/>
  <c r="Z3" i="9"/>
  <c r="X8" i="9"/>
  <c r="X3" i="9"/>
  <c r="G6" i="9"/>
  <c r="G7" i="9"/>
  <c r="G8" i="9"/>
  <c r="G3" i="9"/>
  <c r="T49" i="1" l="1"/>
  <c r="G49" i="9"/>
  <c r="D49" i="1"/>
  <c r="X48" i="1"/>
  <c r="T50" i="1"/>
  <c r="G50" i="9"/>
  <c r="G51" i="9"/>
  <c r="D50" i="1"/>
  <c r="V48" i="1"/>
  <c r="D51" i="9"/>
  <c r="X51" i="1"/>
  <c r="G48" i="9"/>
  <c r="D52" i="9"/>
  <c r="D47" i="9"/>
  <c r="D49" i="9"/>
  <c r="X49" i="1"/>
  <c r="X50" i="1"/>
  <c r="V49" i="1"/>
  <c r="V50" i="1"/>
  <c r="V51" i="1"/>
  <c r="T51" i="1"/>
  <c r="D51" i="1"/>
  <c r="D48" i="9"/>
  <c r="D50" i="9"/>
  <c r="D3" i="1" l="1"/>
</calcChain>
</file>

<file path=xl/sharedStrings.xml><?xml version="1.0" encoding="utf-8"?>
<sst xmlns="http://schemas.openxmlformats.org/spreadsheetml/2006/main" count="178" uniqueCount="111">
  <si>
    <t>Más Bien En Desacuerdo</t>
  </si>
  <si>
    <t>Totalmente en Desacuerdo</t>
  </si>
  <si>
    <t>En Desacuerdo</t>
  </si>
  <si>
    <t>Más Bien De Acuerdo</t>
  </si>
  <si>
    <t>De Acuerdo</t>
  </si>
  <si>
    <t>Totalmente De Acuerdo</t>
  </si>
  <si>
    <t>PLAN</t>
  </si>
  <si>
    <t>Número total Unidades Evaluación</t>
  </si>
  <si>
    <t>Unidades Evaluadas</t>
  </si>
  <si>
    <t>% Unidades Evaluadas</t>
  </si>
  <si>
    <t>% Participación Total Evaluadas</t>
  </si>
  <si>
    <t>Media ITEM 1</t>
  </si>
  <si>
    <t>Media ITEM 2</t>
  </si>
  <si>
    <t>Media ITEM 3</t>
  </si>
  <si>
    <t>Media ITEM 4</t>
  </si>
  <si>
    <t>Media ITEM 5</t>
  </si>
  <si>
    <t>Media ITEM 6</t>
  </si>
  <si>
    <t>X&lt;=2,5</t>
  </si>
  <si>
    <t>2,5&lt;X&lt;=3,5</t>
  </si>
  <si>
    <t>3,5&lt;X</t>
  </si>
  <si>
    <t>Num. Total Encuestas Recibidas</t>
  </si>
  <si>
    <t>LISTADO PREGUNTAS ENCUESTA</t>
  </si>
  <si>
    <t>Escala de valoración</t>
  </si>
  <si>
    <t>MEDIA UC</t>
  </si>
  <si>
    <t>Unidades con media X</t>
  </si>
  <si>
    <t>POR RAMA DE CONOCIMIENTO:</t>
  </si>
  <si>
    <t>ARTES Y HUMANIDADES</t>
  </si>
  <si>
    <t>CIENCIAS</t>
  </si>
  <si>
    <t>CIENCIAS DE LA SALUD</t>
  </si>
  <si>
    <t>CIENCIAS SOCIALES Y JURIDICAS</t>
  </si>
  <si>
    <t>INGENIERÍA Y ARQUITECTURA</t>
  </si>
  <si>
    <t>ENCUESTA DE OPINIÓN DE LOS ESTUDIANTES SOBRE LA ACTIVIDAD DOCENTE DEL PROFESORADO</t>
  </si>
  <si>
    <t>Desv
ITEM 1</t>
  </si>
  <si>
    <t>Desv
ITEM 2</t>
  </si>
  <si>
    <t>Desv
ITEM 3</t>
  </si>
  <si>
    <t>Desv
ITEM 4</t>
  </si>
  <si>
    <t>Desv
ITEM 5</t>
  </si>
  <si>
    <t>Desv
ITEM 6</t>
  </si>
  <si>
    <t>ENCUESTA DE OPINIÓN DE LOS ESTUDIANTES SOBRE LA ACTIVIDAD DOCENTE - ASIGNATURA</t>
  </si>
  <si>
    <t>La distribución de horas teóricas y prácticas de la asignatura es acertada.</t>
  </si>
  <si>
    <t>El profesorado de esta asignatura está bien coordinado.</t>
  </si>
  <si>
    <t>No se han producido solapamientos innecesarios con otras asignaturas.</t>
  </si>
  <si>
    <t>El sistema de evaluación es adecuado.</t>
  </si>
  <si>
    <t>El profesor explica con claridad.</t>
  </si>
  <si>
    <t>El profesor es accesible y resuelve las dudas planteadas.</t>
  </si>
  <si>
    <t>El profesor cumple con el horario de clase.</t>
  </si>
  <si>
    <t>El profesor puede considerarse un buen docente.</t>
  </si>
  <si>
    <t>¿Asistes regularmente a clase de este profesor?</t>
  </si>
  <si>
    <t>% que asiste regularmente a clase</t>
  </si>
  <si>
    <t>Asignaturas Evaluadas</t>
  </si>
  <si>
    <t>% Asignaturas Evaluadas</t>
  </si>
  <si>
    <t>Asignaturas con media X</t>
  </si>
  <si>
    <t>La labor del profesorado de la asignatura es satisfactoria.</t>
  </si>
  <si>
    <t>Media ITEM 7</t>
  </si>
  <si>
    <t>Desv
ITEM 7</t>
  </si>
  <si>
    <t xml:space="preserve"> </t>
  </si>
  <si>
    <t>Número total Asignaturas
(&gt;1 matriculado)</t>
  </si>
  <si>
    <t>Compartidas Máster Económicas</t>
  </si>
  <si>
    <t>Erasmus Mundus Joint Master Degree in Coastal Hazards - Risks, Climate Change Impacts and Adaptation</t>
  </si>
  <si>
    <t>Erasmus Mundus Master in Economics of Globalisation and European Integration (EGEI)</t>
  </si>
  <si>
    <t>Máster Universitario en Acceso a la Abogacía y la Procura</t>
  </si>
  <si>
    <t>Máster Universitario en Biología Molecular y Biomedicina</t>
  </si>
  <si>
    <t>Máster Universitario en Ciencia de Datos</t>
  </si>
  <si>
    <t>Máster Universitario en Ciencia e Ingeniería de la Luz</t>
  </si>
  <si>
    <t>Máster Universitario en Costas y Puertos</t>
  </si>
  <si>
    <t>Máster Universitario en Dirección de Empresas (MBA)</t>
  </si>
  <si>
    <t>Máster Universitario en Economía: Instrumentos del Análisis Económico</t>
  </si>
  <si>
    <t>Máster Universitario en Empresa y Tecnologías de la Información</t>
  </si>
  <si>
    <t>Máster Universitario en Enseñanza del Español como Lengua Extranjera</t>
  </si>
  <si>
    <t>Máster Universitario en Física de Partículas y del Cosmos</t>
  </si>
  <si>
    <t>Máster Universitario en Fisioterapia del Deporte y Readaptación a la Actividad Física</t>
  </si>
  <si>
    <t>Máster Universitario en Formación del Profesorado de Educación Secundaria</t>
  </si>
  <si>
    <t>Máster Universitario en Historia Moderna: "Monarquía de España" Siglos XVI-XVIII</t>
  </si>
  <si>
    <t>Máster Universitario en Ingeniería de Caminos, Canales y Puertos</t>
  </si>
  <si>
    <t>Máster Universitario en Ingeniería de Minas</t>
  </si>
  <si>
    <t>Máster Universitario en Ingeniería de Telecomunicación</t>
  </si>
  <si>
    <t>Máster Universitario en Ingeniería Industrial</t>
  </si>
  <si>
    <t>Máster Universitario en Ingeniería Informática</t>
  </si>
  <si>
    <t>Máster Universitario en Ingeniería Marina</t>
  </si>
  <si>
    <t>Master Universitario en Ingeniería Náutica y Gestión Marítima</t>
  </si>
  <si>
    <t>Máster Universitario en Ingeniería Química</t>
  </si>
  <si>
    <t>Máster Universitario en Ingeniería y Gestión Ambiental</t>
  </si>
  <si>
    <t>Máster Universitario en Iniciación a la Investigación en Salud Mental</t>
  </si>
  <si>
    <t>Máster Universitario en Integridad y Durabilidad de Materiales, Componentes y Estructuras</t>
  </si>
  <si>
    <t>Máster Universitario en Investigación e Innovación en Contextos Educativos</t>
  </si>
  <si>
    <t>Máster Universitario en Investigación en Cuidados de Salud</t>
  </si>
  <si>
    <t>Máster Universitario en Matemáticas y Computación</t>
  </si>
  <si>
    <t>Máster Universitario en Nuevos Materiales</t>
  </si>
  <si>
    <t>Máster Universitario en Patrimonio Histórico y Territorial</t>
  </si>
  <si>
    <t>Máster Universitario en Prehistoria y Arqueología</t>
  </si>
  <si>
    <t>Máster Universitario en Recursos Territoriales y Estrategias de Ordenación</t>
  </si>
  <si>
    <t>Máster Universitario en Aprendizaje y Enseñanza de Segundas Lenguas</t>
  </si>
  <si>
    <t>Erasmus Mundus Joint Master Degree in Sustainable Design, Construction and Management of the Built E</t>
  </si>
  <si>
    <t>Máster Universitario en Historia Contemporánea</t>
  </si>
  <si>
    <t>Num. Total Matriculas</t>
  </si>
  <si>
    <t>Media Global
2024-2025</t>
  </si>
  <si>
    <t>EUNICE Joint Master Degree: Information Technology for Smart and Sustainable Mobility</t>
  </si>
  <si>
    <t>Máster Universitario Del Mediterráneo al Atlántico: La Construcción de Europa entre el Mundo Antiguo</t>
  </si>
  <si>
    <t>Máster Universitario en Avances en Neurorrehabilitación de las Funciones Comunicativas y Motoras</t>
  </si>
  <si>
    <t>Máster Universitario en Derechos Humanos y Mecanismos de Protección Nacional e Internacional</t>
  </si>
  <si>
    <t>Máster Universitario en Dirección de Marketing</t>
  </si>
  <si>
    <t>Máster Universitario en Ingeniería Industrial y Máster Universitario en Investigación en Ingeniería Industrial</t>
  </si>
  <si>
    <t>VICERRECTORADO DE ORDENACIÓN ACADÉMICA</t>
  </si>
  <si>
    <t>UNIVERSIDAD DE CANTABRIA</t>
  </si>
  <si>
    <t xml:space="preserve">TABLA DE RESULTADOS </t>
  </si>
  <si>
    <t>CURSO 2024-2025</t>
  </si>
  <si>
    <t>TÍTULOS DE MASTER</t>
  </si>
  <si>
    <t>El profesor evalúa adecuadamente e informa de las calificaciones de evaluación continua regularmente.</t>
  </si>
  <si>
    <t>La asistencia a clase es de utilidad para mi formación.</t>
  </si>
  <si>
    <t>Los resultados de aprendizaje, los materiales y la bibliografía recomendada son accesibles y de utilidad.</t>
  </si>
  <si>
    <t>El esfuerzo necesario para aprobar es el adecuado y permite alcanzar los objetivos formativos previstos.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</si>
</sst>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 tint="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6" fillId="0" borderId="0"/>
    <xf numFmtId="0" fontId="17" fillId="0" borderId="0"/>
    <xf numFmtId="0" fontId="7" fillId="0" borderId="0"/>
    <xf numFmtId="0" fontId="7" fillId="0" borderId="0"/>
    <xf numFmtId="0" fontId="1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18" fillId="0" borderId="0"/>
    <xf numFmtId="0" fontId="4" fillId="0" borderId="0"/>
    <xf numFmtId="0" fontId="17" fillId="0" borderId="0"/>
    <xf numFmtId="0" fontId="3" fillId="0" borderId="0"/>
    <xf numFmtId="0" fontId="2" fillId="0" borderId="0"/>
    <xf numFmtId="0" fontId="1" fillId="0" borderId="0"/>
  </cellStyleXfs>
  <cellXfs count="98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9" fontId="12" fillId="0" borderId="0" xfId="6" applyNumberFormat="1" applyFont="1" applyAlignment="1">
      <alignment horizontal="center" vertical="center"/>
    </xf>
    <xf numFmtId="10" fontId="12" fillId="0" borderId="0" xfId="6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0" fontId="15" fillId="0" borderId="0" xfId="6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0" fontId="12" fillId="0" borderId="0" xfId="6" applyNumberFormat="1" applyFont="1" applyAlignment="1" applyProtection="1">
      <alignment horizontal="center" vertical="center"/>
      <protection locked="0"/>
    </xf>
    <xf numFmtId="10" fontId="15" fillId="0" borderId="0" xfId="6" applyNumberFormat="1" applyFont="1" applyAlignment="1" applyProtection="1">
      <alignment horizontal="center" vertical="center"/>
      <protection locked="0"/>
    </xf>
    <xf numFmtId="0" fontId="16" fillId="0" borderId="1" xfId="3" applyFont="1" applyFill="1" applyBorder="1" applyAlignment="1">
      <alignment horizontal="center" vertical="center" wrapText="1"/>
    </xf>
    <xf numFmtId="9" fontId="15" fillId="0" borderId="0" xfId="6" applyNumberFormat="1" applyFont="1" applyAlignment="1">
      <alignment horizontal="center" vertical="center"/>
    </xf>
    <xf numFmtId="2" fontId="13" fillId="0" borderId="1" xfId="9" applyNumberFormat="1" applyFont="1" applyFill="1" applyBorder="1" applyAlignment="1">
      <alignment horizontal="center" vertical="center" wrapText="1"/>
    </xf>
    <xf numFmtId="0" fontId="13" fillId="0" borderId="3" xfId="5" applyFont="1" applyFill="1" applyBorder="1" applyAlignment="1">
      <alignment vertical="center" wrapText="1"/>
    </xf>
    <xf numFmtId="0" fontId="16" fillId="0" borderId="0" xfId="3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center" vertical="center" wrapText="1"/>
    </xf>
    <xf numFmtId="0" fontId="13" fillId="0" borderId="0" xfId="9" applyFont="1" applyFill="1" applyBorder="1" applyAlignment="1">
      <alignment wrapText="1"/>
    </xf>
    <xf numFmtId="0" fontId="13" fillId="0" borderId="0" xfId="9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horizontal="center" vertical="center" wrapText="1"/>
    </xf>
    <xf numFmtId="0" fontId="14" fillId="8" borderId="3" xfId="5" applyFont="1" applyFill="1" applyBorder="1" applyAlignment="1">
      <alignment vertical="center" wrapText="1"/>
    </xf>
    <xf numFmtId="0" fontId="14" fillId="9" borderId="3" xfId="5" applyFont="1" applyFill="1" applyBorder="1" applyAlignment="1">
      <alignment vertical="center" wrapText="1"/>
    </xf>
    <xf numFmtId="0" fontId="14" fillId="6" borderId="2" xfId="3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10" fontId="15" fillId="4" borderId="2" xfId="0" applyNumberFormat="1" applyFont="1" applyFill="1" applyBorder="1" applyAlignment="1">
      <alignment horizontal="center" vertical="center" wrapText="1"/>
    </xf>
    <xf numFmtId="164" fontId="15" fillId="5" borderId="2" xfId="0" applyNumberFormat="1" applyFont="1" applyFill="1" applyBorder="1" applyAlignment="1">
      <alignment horizontal="center" vertical="center" wrapText="1"/>
    </xf>
    <xf numFmtId="164" fontId="15" fillId="4" borderId="2" xfId="0" applyNumberFormat="1" applyFont="1" applyFill="1" applyBorder="1" applyAlignment="1">
      <alignment horizontal="center" vertical="center" wrapText="1"/>
    </xf>
    <xf numFmtId="2" fontId="14" fillId="0" borderId="1" xfId="9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2" fontId="12" fillId="0" borderId="0" xfId="0" applyNumberFormat="1" applyFont="1" applyAlignment="1">
      <alignment vertical="center"/>
    </xf>
    <xf numFmtId="0" fontId="12" fillId="0" borderId="0" xfId="0" applyNumberFormat="1" applyFont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10" fontId="13" fillId="0" borderId="0" xfId="6" applyNumberFormat="1" applyFont="1" applyFill="1" applyBorder="1" applyAlignment="1">
      <alignment horizontal="center" vertical="center" wrapText="1"/>
    </xf>
    <xf numFmtId="2" fontId="13" fillId="0" borderId="0" xfId="3" applyNumberFormat="1" applyFont="1" applyFill="1" applyBorder="1" applyAlignment="1">
      <alignment horizontal="center" vertical="center" wrapText="1"/>
    </xf>
    <xf numFmtId="2" fontId="13" fillId="0" borderId="0" xfId="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NumberFormat="1"/>
    <xf numFmtId="0" fontId="8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0" fontId="14" fillId="0" borderId="0" xfId="6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NumberForma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/>
    <xf numFmtId="10" fontId="1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1" fillId="0" borderId="0" xfId="14"/>
    <xf numFmtId="0" fontId="21" fillId="0" borderId="0" xfId="14" applyFont="1" applyAlignment="1">
      <alignment horizontal="center"/>
    </xf>
    <xf numFmtId="0" fontId="19" fillId="0" borderId="0" xfId="14" applyFont="1" applyAlignment="1">
      <alignment horizontal="center"/>
    </xf>
    <xf numFmtId="0" fontId="20" fillId="0" borderId="9" xfId="14" applyFont="1" applyBorder="1" applyAlignment="1">
      <alignment horizontal="center" vertical="distributed"/>
    </xf>
    <xf numFmtId="0" fontId="20" fillId="0" borderId="10" xfId="14" applyFont="1" applyBorder="1" applyAlignment="1">
      <alignment horizontal="center" vertical="distributed"/>
    </xf>
    <xf numFmtId="0" fontId="20" fillId="0" borderId="11" xfId="14" applyFont="1" applyBorder="1" applyAlignment="1">
      <alignment horizontal="center" vertical="distributed"/>
    </xf>
    <xf numFmtId="0" fontId="20" fillId="0" borderId="12" xfId="14" applyFont="1" applyBorder="1" applyAlignment="1">
      <alignment horizontal="center" vertical="distributed"/>
    </xf>
    <xf numFmtId="0" fontId="20" fillId="0" borderId="0" xfId="14" applyFont="1" applyAlignment="1">
      <alignment horizontal="center" vertical="distributed"/>
    </xf>
    <xf numFmtId="0" fontId="20" fillId="0" borderId="13" xfId="14" applyFont="1" applyBorder="1" applyAlignment="1">
      <alignment horizontal="center" vertical="distributed"/>
    </xf>
    <xf numFmtId="0" fontId="20" fillId="0" borderId="14" xfId="14" applyFont="1" applyBorder="1" applyAlignment="1">
      <alignment horizontal="center" vertical="distributed"/>
    </xf>
    <xf numFmtId="0" fontId="20" fillId="0" borderId="15" xfId="14" applyFont="1" applyBorder="1" applyAlignment="1">
      <alignment horizontal="center" vertical="distributed"/>
    </xf>
    <xf numFmtId="0" fontId="20" fillId="0" borderId="16" xfId="14" applyFont="1" applyBorder="1" applyAlignment="1">
      <alignment horizontal="center" vertical="distributed"/>
    </xf>
    <xf numFmtId="0" fontId="21" fillId="0" borderId="0" xfId="14" applyFont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15" fillId="7" borderId="7" xfId="0" applyNumberFormat="1" applyFont="1" applyFill="1" applyBorder="1" applyAlignment="1">
      <alignment horizontal="center" vertical="center" wrapText="1"/>
    </xf>
    <xf numFmtId="0" fontId="15" fillId="7" borderId="8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/>
    </xf>
  </cellXfs>
  <cellStyles count="15">
    <cellStyle name="Normal" xfId="0" builtinId="0"/>
    <cellStyle name="Normal 2" xfId="1" xr:uid="{00000000-0005-0000-0000-000001000000}"/>
    <cellStyle name="Normal 3" xfId="2" xr:uid="{00000000-0005-0000-0000-000002000000}"/>
    <cellStyle name="Normal 3 2" xfId="11" xr:uid="{00000000-0005-0000-0000-000003000000}"/>
    <cellStyle name="Normal 3 2 2" xfId="14" xr:uid="{613EE7D3-7176-46B4-ADE9-6804F6980E5E}"/>
    <cellStyle name="Normal 4" xfId="8" xr:uid="{00000000-0005-0000-0000-000004000000}"/>
    <cellStyle name="Normal 5" xfId="10" xr:uid="{00000000-0005-0000-0000-000005000000}"/>
    <cellStyle name="Normal 6" xfId="12" xr:uid="{00000000-0005-0000-0000-000006000000}"/>
    <cellStyle name="Normal 7" xfId="13" xr:uid="{00000000-0005-0000-0000-000007000000}"/>
    <cellStyle name="Normal_Hoja1" xfId="3" xr:uid="{00000000-0005-0000-0000-000008000000}"/>
    <cellStyle name="Normal_Hoja1 2" xfId="9" xr:uid="{00000000-0005-0000-0000-000009000000}"/>
    <cellStyle name="Normal_Hoja1_1" xfId="4" xr:uid="{00000000-0005-0000-0000-00000A000000}"/>
    <cellStyle name="Normal_Hoja1_Valoración general" xfId="5" xr:uid="{00000000-0005-0000-0000-00000B000000}"/>
    <cellStyle name="Porcentaje" xfId="6" builtinId="5"/>
    <cellStyle name="Porcentual 2" xfId="7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1</xdr:row>
      <xdr:rowOff>19051</xdr:rowOff>
    </xdr:from>
    <xdr:to>
      <xdr:col>10</xdr:col>
      <xdr:colOff>371475</xdr:colOff>
      <xdr:row>4</xdr:row>
      <xdr:rowOff>119063</xdr:rowOff>
    </xdr:to>
    <xdr:pic>
      <xdr:nvPicPr>
        <xdr:cNvPr id="2" name="2 Imagen" descr="Calidad transparente.gif">
          <a:extLst>
            <a:ext uri="{FF2B5EF4-FFF2-40B4-BE49-F238E27FC236}">
              <a16:creationId xmlns:a16="http://schemas.microsoft.com/office/drawing/2014/main" id="{0A5649EC-3EFC-4A7E-A876-9DFC50892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8500" y="209551"/>
          <a:ext cx="942975" cy="67151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</xdr:row>
      <xdr:rowOff>9525</xdr:rowOff>
    </xdr:from>
    <xdr:to>
      <xdr:col>1</xdr:col>
      <xdr:colOff>742950</xdr:colOff>
      <xdr:row>4</xdr:row>
      <xdr:rowOff>122168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EC13D5-6DBC-42CC-8477-6AAFC3F64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00025"/>
          <a:ext cx="1123950" cy="684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FCAC-660F-4DF0-9DC8-CB09CBC0AEA1}">
  <dimension ref="A1:J19"/>
  <sheetViews>
    <sheetView tabSelected="1" workbookViewId="0">
      <selection activeCell="B16" sqref="B16:J16"/>
    </sheetView>
  </sheetViews>
  <sheetFormatPr baseColWidth="10" defaultRowHeight="12.75" x14ac:dyDescent="0.2"/>
  <sheetData>
    <row r="1" spans="1:10" ht="15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</row>
    <row r="2" spans="1:10" ht="15" x14ac:dyDescent="0.25">
      <c r="A2" s="61"/>
      <c r="B2" s="61"/>
      <c r="C2" s="63" t="s">
        <v>102</v>
      </c>
      <c r="D2" s="63"/>
      <c r="E2" s="63"/>
      <c r="F2" s="63"/>
      <c r="G2" s="63"/>
      <c r="H2" s="63"/>
      <c r="I2" s="63"/>
      <c r="J2" s="61"/>
    </row>
    <row r="3" spans="1:10" ht="15" x14ac:dyDescent="0.25">
      <c r="A3" s="61"/>
      <c r="B3" s="61"/>
      <c r="C3" s="63" t="s">
        <v>103</v>
      </c>
      <c r="D3" s="63"/>
      <c r="E3" s="63"/>
      <c r="F3" s="63"/>
      <c r="G3" s="63"/>
      <c r="H3" s="63"/>
      <c r="I3" s="63"/>
      <c r="J3" s="61"/>
    </row>
    <row r="4" spans="1:10" ht="15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</row>
    <row r="5" spans="1:10" ht="15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</row>
    <row r="6" spans="1:10" ht="15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</row>
    <row r="7" spans="1:10" ht="15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</row>
    <row r="8" spans="1:10" ht="15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</row>
    <row r="9" spans="1:10" ht="15.75" thickBot="1" x14ac:dyDescent="0.3">
      <c r="A9" s="61"/>
      <c r="B9" s="61"/>
      <c r="C9" s="61"/>
      <c r="D9" s="61"/>
      <c r="E9" s="61"/>
      <c r="F9" s="61"/>
      <c r="G9" s="61"/>
      <c r="H9" s="61"/>
      <c r="I9" s="61"/>
      <c r="J9" s="61"/>
    </row>
    <row r="10" spans="1:10" ht="15" x14ac:dyDescent="0.25">
      <c r="A10" s="61"/>
      <c r="B10" s="64" t="s">
        <v>31</v>
      </c>
      <c r="C10" s="65"/>
      <c r="D10" s="65"/>
      <c r="E10" s="65"/>
      <c r="F10" s="65"/>
      <c r="G10" s="65"/>
      <c r="H10" s="65"/>
      <c r="I10" s="65"/>
      <c r="J10" s="66"/>
    </row>
    <row r="11" spans="1:10" ht="15" x14ac:dyDescent="0.25">
      <c r="A11" s="61"/>
      <c r="B11" s="67"/>
      <c r="C11" s="68"/>
      <c r="D11" s="68"/>
      <c r="E11" s="68"/>
      <c r="F11" s="68"/>
      <c r="G11" s="68"/>
      <c r="H11" s="68"/>
      <c r="I11" s="68"/>
      <c r="J11" s="69"/>
    </row>
    <row r="12" spans="1:10" ht="15.75" thickBot="1" x14ac:dyDescent="0.3">
      <c r="A12" s="61"/>
      <c r="B12" s="70"/>
      <c r="C12" s="71"/>
      <c r="D12" s="71"/>
      <c r="E12" s="71"/>
      <c r="F12" s="71"/>
      <c r="G12" s="71"/>
      <c r="H12" s="71"/>
      <c r="I12" s="71"/>
      <c r="J12" s="72"/>
    </row>
    <row r="13" spans="1:10" ht="15" x14ac:dyDescent="0.25">
      <c r="A13" s="61"/>
      <c r="B13" s="61"/>
      <c r="C13" s="61"/>
      <c r="D13" s="61"/>
      <c r="E13" s="61"/>
      <c r="F13" s="61"/>
      <c r="G13" s="61"/>
      <c r="H13" s="61"/>
      <c r="I13" s="61"/>
      <c r="J13" s="61"/>
    </row>
    <row r="14" spans="1:10" ht="15.75" x14ac:dyDescent="0.25">
      <c r="A14" s="61"/>
      <c r="B14" s="62" t="s">
        <v>104</v>
      </c>
      <c r="C14" s="62"/>
      <c r="D14" s="62"/>
      <c r="E14" s="62"/>
      <c r="F14" s="62"/>
      <c r="G14" s="62"/>
      <c r="H14" s="62"/>
      <c r="I14" s="62"/>
      <c r="J14" s="62"/>
    </row>
    <row r="15" spans="1:10" ht="15.75" x14ac:dyDescent="0.25">
      <c r="A15" s="61"/>
      <c r="B15" s="73" t="s">
        <v>106</v>
      </c>
      <c r="C15" s="73"/>
      <c r="D15" s="73"/>
      <c r="E15" s="73"/>
      <c r="F15" s="73"/>
      <c r="G15" s="73"/>
      <c r="H15" s="73"/>
      <c r="I15" s="73"/>
      <c r="J15" s="73"/>
    </row>
    <row r="16" spans="1:10" ht="15.75" x14ac:dyDescent="0.25">
      <c r="A16" s="61"/>
      <c r="B16" s="62" t="s">
        <v>105</v>
      </c>
      <c r="C16" s="62"/>
      <c r="D16" s="62"/>
      <c r="E16" s="62"/>
      <c r="F16" s="62"/>
      <c r="G16" s="62"/>
      <c r="H16" s="62"/>
      <c r="I16" s="62"/>
      <c r="J16" s="62"/>
    </row>
    <row r="17" spans="1:10" ht="15" x14ac:dyDescent="0.25">
      <c r="A17" s="61"/>
      <c r="B17" s="61"/>
      <c r="C17" s="61"/>
      <c r="D17" s="61"/>
      <c r="E17" s="61"/>
      <c r="F17" s="61"/>
      <c r="G17" s="61"/>
      <c r="H17" s="61"/>
      <c r="I17" s="61"/>
      <c r="J17" s="61"/>
    </row>
    <row r="18" spans="1:10" ht="15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</row>
    <row r="19" spans="1:10" ht="15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</row>
  </sheetData>
  <mergeCells count="6">
    <mergeCell ref="B16:J16"/>
    <mergeCell ref="C2:I2"/>
    <mergeCell ref="C3:I3"/>
    <mergeCell ref="B10:J12"/>
    <mergeCell ref="B14:J14"/>
    <mergeCell ref="B15:J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zoomScaleNormal="100" workbookViewId="0">
      <selection activeCell="C16" sqref="C16:I16"/>
    </sheetView>
  </sheetViews>
  <sheetFormatPr baseColWidth="10" defaultRowHeight="12.75" x14ac:dyDescent="0.2"/>
  <cols>
    <col min="1" max="1" width="7" style="2" customWidth="1"/>
    <col min="2" max="2" width="11.85546875" style="2" customWidth="1"/>
    <col min="3" max="3" width="6.140625" style="2" customWidth="1"/>
    <col min="4" max="4" width="27.5703125" style="2" customWidth="1"/>
    <col min="5" max="5" width="7.42578125" style="2" customWidth="1"/>
    <col min="6" max="6" width="16.5703125" style="2" customWidth="1"/>
    <col min="7" max="7" width="6.140625" style="2" customWidth="1"/>
    <col min="8" max="8" width="35.42578125" style="2" customWidth="1"/>
    <col min="9" max="16384" width="11.42578125" style="2"/>
  </cols>
  <sheetData>
    <row r="1" spans="1:9" ht="30.75" customHeight="1" x14ac:dyDescent="0.2">
      <c r="A1" s="1"/>
      <c r="B1" s="1"/>
      <c r="C1" s="86" t="s">
        <v>21</v>
      </c>
      <c r="D1" s="86"/>
      <c r="E1" s="86"/>
      <c r="F1" s="86"/>
      <c r="G1" s="86"/>
      <c r="H1" s="86"/>
      <c r="I1" s="86"/>
    </row>
    <row r="2" spans="1:9" ht="25.5" customHeight="1" x14ac:dyDescent="0.2">
      <c r="A2" s="34"/>
      <c r="B2" s="35"/>
      <c r="C2" s="87" t="s">
        <v>38</v>
      </c>
      <c r="D2" s="88"/>
      <c r="E2" s="88"/>
      <c r="F2" s="88"/>
      <c r="G2" s="88"/>
      <c r="H2" s="88"/>
      <c r="I2" s="89"/>
    </row>
    <row r="3" spans="1:9" ht="25.5" customHeight="1" x14ac:dyDescent="0.2">
      <c r="A3" s="34"/>
      <c r="B3" s="36">
        <v>1</v>
      </c>
      <c r="C3" s="80" t="s">
        <v>109</v>
      </c>
      <c r="D3" s="75"/>
      <c r="E3" s="75"/>
      <c r="F3" s="75"/>
      <c r="G3" s="75"/>
      <c r="H3" s="75"/>
      <c r="I3" s="76"/>
    </row>
    <row r="4" spans="1:9" ht="25.5" customHeight="1" x14ac:dyDescent="0.2">
      <c r="A4" s="34"/>
      <c r="B4" s="36">
        <v>2</v>
      </c>
      <c r="C4" s="74" t="s">
        <v>39</v>
      </c>
      <c r="D4" s="75"/>
      <c r="E4" s="75"/>
      <c r="F4" s="75"/>
      <c r="G4" s="75"/>
      <c r="H4" s="75"/>
      <c r="I4" s="76"/>
    </row>
    <row r="5" spans="1:9" ht="24" customHeight="1" x14ac:dyDescent="0.2">
      <c r="A5" s="34"/>
      <c r="B5" s="36">
        <v>3</v>
      </c>
      <c r="C5" s="80" t="s">
        <v>110</v>
      </c>
      <c r="D5" s="75"/>
      <c r="E5" s="75"/>
      <c r="F5" s="75"/>
      <c r="G5" s="75"/>
      <c r="H5" s="75"/>
      <c r="I5" s="76"/>
    </row>
    <row r="6" spans="1:9" ht="24.75" customHeight="1" x14ac:dyDescent="0.2">
      <c r="A6" s="34"/>
      <c r="B6" s="36">
        <v>4</v>
      </c>
      <c r="C6" s="74" t="s">
        <v>40</v>
      </c>
      <c r="D6" s="75"/>
      <c r="E6" s="75"/>
      <c r="F6" s="75"/>
      <c r="G6" s="75"/>
      <c r="H6" s="75"/>
      <c r="I6" s="76"/>
    </row>
    <row r="7" spans="1:9" ht="24.75" customHeight="1" x14ac:dyDescent="0.2">
      <c r="A7" s="34"/>
      <c r="B7" s="36">
        <v>5</v>
      </c>
      <c r="C7" s="74" t="s">
        <v>41</v>
      </c>
      <c r="D7" s="75"/>
      <c r="E7" s="75"/>
      <c r="F7" s="75"/>
      <c r="G7" s="75"/>
      <c r="H7" s="75"/>
      <c r="I7" s="76"/>
    </row>
    <row r="8" spans="1:9" ht="23.25" customHeight="1" x14ac:dyDescent="0.2">
      <c r="A8" s="34"/>
      <c r="B8" s="36">
        <v>6</v>
      </c>
      <c r="C8" s="74" t="s">
        <v>42</v>
      </c>
      <c r="D8" s="75"/>
      <c r="E8" s="75"/>
      <c r="F8" s="75"/>
      <c r="G8" s="75"/>
      <c r="H8" s="75"/>
      <c r="I8" s="76"/>
    </row>
    <row r="9" spans="1:9" ht="23.25" customHeight="1" x14ac:dyDescent="0.2">
      <c r="A9" s="46"/>
      <c r="B9" s="36">
        <v>7</v>
      </c>
      <c r="C9" s="84" t="s">
        <v>52</v>
      </c>
      <c r="D9" s="85"/>
      <c r="E9" s="85"/>
      <c r="F9" s="85"/>
      <c r="G9" s="85"/>
      <c r="H9" s="85"/>
      <c r="I9" s="91"/>
    </row>
    <row r="10" spans="1:9" ht="25.5" customHeight="1" x14ac:dyDescent="0.2">
      <c r="A10" s="34"/>
      <c r="B10" s="35"/>
      <c r="C10" s="90"/>
      <c r="D10" s="85"/>
      <c r="E10" s="85"/>
      <c r="F10" s="85"/>
      <c r="G10" s="85"/>
      <c r="H10" s="85"/>
      <c r="I10" s="91"/>
    </row>
    <row r="11" spans="1:9" ht="26.25" customHeight="1" x14ac:dyDescent="0.2">
      <c r="A11" s="34"/>
      <c r="B11" s="35"/>
      <c r="C11" s="92" t="s">
        <v>31</v>
      </c>
      <c r="D11" s="93"/>
      <c r="E11" s="93"/>
      <c r="F11" s="93"/>
      <c r="G11" s="93"/>
      <c r="H11" s="93"/>
      <c r="I11" s="94"/>
    </row>
    <row r="12" spans="1:9" ht="25.5" customHeight="1" x14ac:dyDescent="0.2">
      <c r="A12" s="34"/>
      <c r="B12" s="35"/>
      <c r="C12" s="84" t="s">
        <v>47</v>
      </c>
      <c r="D12" s="85"/>
      <c r="E12" s="85"/>
      <c r="F12" s="85"/>
      <c r="G12" s="85"/>
      <c r="H12" s="85"/>
      <c r="I12" s="85"/>
    </row>
    <row r="13" spans="1:9" ht="24.75" customHeight="1" x14ac:dyDescent="0.2">
      <c r="A13" s="34"/>
      <c r="B13" s="36">
        <v>1</v>
      </c>
      <c r="C13" s="74" t="s">
        <v>43</v>
      </c>
      <c r="D13" s="75"/>
      <c r="E13" s="75"/>
      <c r="F13" s="75"/>
      <c r="G13" s="75"/>
      <c r="H13" s="75"/>
      <c r="I13" s="76"/>
    </row>
    <row r="14" spans="1:9" ht="25.5" customHeight="1" x14ac:dyDescent="0.2">
      <c r="A14" s="34"/>
      <c r="B14" s="36">
        <v>2</v>
      </c>
      <c r="C14" s="80" t="s">
        <v>107</v>
      </c>
      <c r="D14" s="75"/>
      <c r="E14" s="75"/>
      <c r="F14" s="75"/>
      <c r="G14" s="75"/>
      <c r="H14" s="75"/>
      <c r="I14" s="76"/>
    </row>
    <row r="15" spans="1:9" ht="25.5" customHeight="1" x14ac:dyDescent="0.2">
      <c r="A15" s="34"/>
      <c r="B15" s="36">
        <v>3</v>
      </c>
      <c r="C15" s="74" t="s">
        <v>44</v>
      </c>
      <c r="D15" s="75"/>
      <c r="E15" s="75"/>
      <c r="F15" s="75"/>
      <c r="G15" s="75"/>
      <c r="H15" s="75"/>
      <c r="I15" s="76"/>
    </row>
    <row r="16" spans="1:9" ht="26.25" customHeight="1" x14ac:dyDescent="0.2">
      <c r="A16" s="34"/>
      <c r="B16" s="36">
        <v>4</v>
      </c>
      <c r="C16" s="74" t="s">
        <v>45</v>
      </c>
      <c r="D16" s="75"/>
      <c r="E16" s="75"/>
      <c r="F16" s="75"/>
      <c r="G16" s="75"/>
      <c r="H16" s="75"/>
      <c r="I16" s="76"/>
    </row>
    <row r="17" spans="1:9" ht="25.5" customHeight="1" x14ac:dyDescent="0.2">
      <c r="A17" s="34"/>
      <c r="B17" s="36">
        <v>5</v>
      </c>
      <c r="C17" s="80" t="s">
        <v>108</v>
      </c>
      <c r="D17" s="75"/>
      <c r="E17" s="75"/>
      <c r="F17" s="75"/>
      <c r="G17" s="75"/>
      <c r="H17" s="75"/>
      <c r="I17" s="76"/>
    </row>
    <row r="18" spans="1:9" ht="25.5" customHeight="1" x14ac:dyDescent="0.2">
      <c r="A18" s="34"/>
      <c r="B18" s="36">
        <v>6</v>
      </c>
      <c r="C18" s="74" t="s">
        <v>46</v>
      </c>
      <c r="D18" s="75"/>
      <c r="E18" s="75"/>
      <c r="F18" s="75"/>
      <c r="G18" s="75"/>
      <c r="H18" s="75"/>
      <c r="I18" s="76"/>
    </row>
    <row r="19" spans="1:9" ht="25.5" customHeight="1" x14ac:dyDescent="0.2">
      <c r="A19" s="34"/>
      <c r="B19" s="35"/>
      <c r="C19" s="81"/>
      <c r="D19" s="82"/>
      <c r="E19" s="82"/>
      <c r="F19" s="82"/>
      <c r="G19" s="82"/>
      <c r="H19" s="82"/>
      <c r="I19" s="83"/>
    </row>
    <row r="20" spans="1:9" ht="18.75" customHeight="1" x14ac:dyDescent="0.2">
      <c r="A20" s="79"/>
      <c r="B20" s="79"/>
      <c r="C20" s="79"/>
      <c r="D20" s="79"/>
      <c r="E20" s="79"/>
      <c r="F20" s="79"/>
      <c r="G20" s="79"/>
      <c r="H20" s="79"/>
      <c r="I20" s="79"/>
    </row>
    <row r="21" spans="1:9" ht="25.5" x14ac:dyDescent="0.2">
      <c r="A21" s="77" t="s">
        <v>22</v>
      </c>
      <c r="B21" s="78"/>
      <c r="C21" s="4">
        <v>0</v>
      </c>
      <c r="D21" s="5" t="s">
        <v>1</v>
      </c>
      <c r="E21" s="4">
        <v>2</v>
      </c>
      <c r="F21" s="5" t="s">
        <v>0</v>
      </c>
      <c r="G21" s="4">
        <v>4</v>
      </c>
      <c r="H21" s="5" t="s">
        <v>4</v>
      </c>
      <c r="I21" s="3"/>
    </row>
    <row r="22" spans="1:9" ht="25.5" x14ac:dyDescent="0.2">
      <c r="A22" s="6"/>
      <c r="B22" s="6"/>
      <c r="C22" s="4">
        <v>1</v>
      </c>
      <c r="D22" s="5" t="s">
        <v>2</v>
      </c>
      <c r="E22" s="4">
        <v>3</v>
      </c>
      <c r="F22" s="5" t="s">
        <v>3</v>
      </c>
      <c r="G22" s="4">
        <v>5</v>
      </c>
      <c r="H22" s="5" t="s">
        <v>5</v>
      </c>
      <c r="I22" s="3"/>
    </row>
    <row r="23" spans="1:9" x14ac:dyDescent="0.2">
      <c r="A23" s="3"/>
      <c r="B23" s="3"/>
      <c r="C23" s="3"/>
      <c r="D23" s="3"/>
      <c r="E23" s="3"/>
      <c r="F23" s="3"/>
      <c r="G23" s="3"/>
      <c r="H23" s="3"/>
      <c r="I23" s="3"/>
    </row>
  </sheetData>
  <mergeCells count="21">
    <mergeCell ref="C13:I13"/>
    <mergeCell ref="C12:I12"/>
    <mergeCell ref="C1:I1"/>
    <mergeCell ref="C2:I2"/>
    <mergeCell ref="C3:I3"/>
    <mergeCell ref="C4:I4"/>
    <mergeCell ref="C7:I7"/>
    <mergeCell ref="C5:I5"/>
    <mergeCell ref="C6:I6"/>
    <mergeCell ref="C10:I10"/>
    <mergeCell ref="C8:I8"/>
    <mergeCell ref="C11:I11"/>
    <mergeCell ref="C9:I9"/>
    <mergeCell ref="C15:I15"/>
    <mergeCell ref="C16:I16"/>
    <mergeCell ref="A21:B21"/>
    <mergeCell ref="A20:I20"/>
    <mergeCell ref="C14:I14"/>
    <mergeCell ref="C19:I19"/>
    <mergeCell ref="C18:I18"/>
    <mergeCell ref="C17:I17"/>
  </mergeCells>
  <phoneticPr fontId="10" type="noConversion"/>
  <pageMargins left="0.74803149606299213" right="0.74803149606299213" top="1.1770833333333333" bottom="0.98425196850393704" header="0" footer="0"/>
  <pageSetup paperSize="9" orientation="landscape" r:id="rId1"/>
  <headerFooter alignWithMargins="0">
    <oddHeader>&amp;L&amp;G&amp;CVICERRECTORADO DE CALIDAD E
INNOVACIÓN EDUCATIVA&amp;R&amp;G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63"/>
  <sheetViews>
    <sheetView zoomScale="85" zoomScaleNormal="85" workbookViewId="0">
      <pane xSplit="1" topLeftCell="B1" activePane="topRight" state="frozen"/>
      <selection pane="topRight" activeCell="A2" sqref="A2"/>
    </sheetView>
  </sheetViews>
  <sheetFormatPr baseColWidth="10" defaultRowHeight="12" x14ac:dyDescent="0.2"/>
  <cols>
    <col min="1" max="1" width="51" style="9" customWidth="1"/>
    <col min="2" max="2" width="12.42578125" style="13" customWidth="1"/>
    <col min="3" max="3" width="12.7109375" style="13" customWidth="1"/>
    <col min="4" max="4" width="11.42578125" style="13" customWidth="1"/>
    <col min="5" max="5" width="13.28515625" style="13" customWidth="1"/>
    <col min="6" max="6" width="11.42578125" style="13" customWidth="1"/>
    <col min="7" max="7" width="13.28515625" style="13" customWidth="1"/>
    <col min="8" max="13" width="7.85546875" style="9" customWidth="1"/>
    <col min="14" max="15" width="7.140625" style="9" customWidth="1"/>
    <col min="16" max="21" width="7.42578125" style="9" customWidth="1"/>
    <col min="22" max="22" width="11.7109375" style="9" customWidth="1"/>
    <col min="23" max="23" width="5.28515625" style="13" customWidth="1"/>
    <col min="24" max="24" width="8.28515625" style="9" customWidth="1"/>
    <col min="25" max="25" width="4.5703125" style="9" customWidth="1"/>
    <col min="26" max="26" width="7.5703125" style="9" customWidth="1"/>
    <col min="27" max="27" width="5.28515625" style="9" customWidth="1"/>
    <col min="28" max="28" width="9.28515625" style="9" customWidth="1"/>
    <col min="29" max="16384" width="11.42578125" style="9"/>
  </cols>
  <sheetData>
    <row r="1" spans="1:29" ht="23.25" customHeight="1" x14ac:dyDescent="0.2">
      <c r="W1" s="97" t="s">
        <v>51</v>
      </c>
      <c r="X1" s="97"/>
      <c r="Y1" s="97"/>
      <c r="Z1" s="97"/>
      <c r="AA1" s="97"/>
      <c r="AB1" s="97"/>
    </row>
    <row r="2" spans="1:29" s="12" customFormat="1" ht="48" x14ac:dyDescent="0.2">
      <c r="A2" s="28" t="s">
        <v>6</v>
      </c>
      <c r="B2" s="28" t="s">
        <v>56</v>
      </c>
      <c r="C2" s="29" t="s">
        <v>49</v>
      </c>
      <c r="D2" s="30" t="s">
        <v>50</v>
      </c>
      <c r="E2" s="29" t="s">
        <v>94</v>
      </c>
      <c r="F2" s="29" t="s">
        <v>20</v>
      </c>
      <c r="G2" s="30" t="s">
        <v>10</v>
      </c>
      <c r="H2" s="31" t="s">
        <v>11</v>
      </c>
      <c r="I2" s="31" t="s">
        <v>32</v>
      </c>
      <c r="J2" s="31" t="s">
        <v>12</v>
      </c>
      <c r="K2" s="31" t="s">
        <v>33</v>
      </c>
      <c r="L2" s="31" t="s">
        <v>13</v>
      </c>
      <c r="M2" s="31" t="s">
        <v>34</v>
      </c>
      <c r="N2" s="31" t="s">
        <v>14</v>
      </c>
      <c r="O2" s="31" t="s">
        <v>35</v>
      </c>
      <c r="P2" s="31" t="s">
        <v>15</v>
      </c>
      <c r="Q2" s="31" t="s">
        <v>36</v>
      </c>
      <c r="R2" s="31" t="s">
        <v>16</v>
      </c>
      <c r="S2" s="31" t="s">
        <v>37</v>
      </c>
      <c r="T2" s="31" t="s">
        <v>53</v>
      </c>
      <c r="U2" s="31" t="s">
        <v>54</v>
      </c>
      <c r="V2" s="32" t="s">
        <v>95</v>
      </c>
      <c r="W2" s="95" t="s">
        <v>17</v>
      </c>
      <c r="X2" s="96"/>
      <c r="Y2" s="95" t="s">
        <v>18</v>
      </c>
      <c r="Z2" s="96"/>
      <c r="AA2" s="95" t="s">
        <v>19</v>
      </c>
      <c r="AB2" s="96"/>
    </row>
    <row r="3" spans="1:29" ht="12.75" x14ac:dyDescent="0.2">
      <c r="A3" s="59" t="s">
        <v>57</v>
      </c>
      <c r="B3" s="47">
        <v>6</v>
      </c>
      <c r="C3" s="47">
        <v>3</v>
      </c>
      <c r="D3" s="8">
        <f>C3/B3</f>
        <v>0.5</v>
      </c>
      <c r="E3" s="17">
        <v>64</v>
      </c>
      <c r="F3" s="54">
        <v>21</v>
      </c>
      <c r="G3" s="8">
        <f>F3/E3</f>
        <v>0.328125</v>
      </c>
      <c r="H3" s="19">
        <v>4.5714285714285712</v>
      </c>
      <c r="I3" s="19">
        <v>0.74642002729217971</v>
      </c>
      <c r="J3" s="19">
        <v>4.2857142857142856</v>
      </c>
      <c r="K3" s="19">
        <v>0.95618288746751467</v>
      </c>
      <c r="L3" s="19">
        <v>4.5714285714285712</v>
      </c>
      <c r="M3" s="19">
        <v>0.59761430466719789</v>
      </c>
      <c r="N3" s="19">
        <v>4.6190476190476186</v>
      </c>
      <c r="O3" s="19">
        <v>0.8646496675642964</v>
      </c>
      <c r="P3" s="19">
        <v>4.5238095238095237</v>
      </c>
      <c r="Q3" s="19">
        <v>1.2090925365350504</v>
      </c>
      <c r="R3" s="19">
        <v>4.666666666666667</v>
      </c>
      <c r="S3" s="19">
        <v>0.65828058860438399</v>
      </c>
      <c r="T3" s="19">
        <v>4.4761904761904763</v>
      </c>
      <c r="U3" s="19">
        <v>1.0304876330673562</v>
      </c>
      <c r="V3" s="19">
        <f>AVERAGE(H3,J3,L3,N3,P3,R3,T3)</f>
        <v>4.5306122448979593</v>
      </c>
      <c r="W3" s="13">
        <v>0</v>
      </c>
      <c r="X3" s="15">
        <f t="shared" ref="X3:X38" si="0">W3/C3</f>
        <v>0</v>
      </c>
      <c r="Y3" s="13">
        <v>0</v>
      </c>
      <c r="Z3" s="8">
        <f t="shared" ref="Z3:Z38" si="1">Y3/C3</f>
        <v>0</v>
      </c>
      <c r="AA3" s="13">
        <v>3</v>
      </c>
      <c r="AB3" s="8">
        <f t="shared" ref="AB3:AB38" si="2">AA3/C3</f>
        <v>1</v>
      </c>
      <c r="AC3" s="13"/>
    </row>
    <row r="4" spans="1:29" ht="12.75" x14ac:dyDescent="0.2">
      <c r="A4" s="60" t="s">
        <v>58</v>
      </c>
      <c r="B4" s="47">
        <v>9</v>
      </c>
      <c r="C4" s="47">
        <v>9</v>
      </c>
      <c r="D4" s="8">
        <f t="shared" ref="D4:D6" si="3">C4/B4</f>
        <v>1</v>
      </c>
      <c r="E4" s="17">
        <v>209</v>
      </c>
      <c r="F4" s="54">
        <v>56</v>
      </c>
      <c r="G4" s="8">
        <f t="shared" ref="G4:G5" si="4">F4/E4</f>
        <v>0.26794258373205743</v>
      </c>
      <c r="H4" s="19">
        <v>4.0178571428571432</v>
      </c>
      <c r="I4" s="19">
        <v>0.98148443100830129</v>
      </c>
      <c r="J4" s="19">
        <v>3.9285714285714284</v>
      </c>
      <c r="K4" s="19">
        <v>1.1095804753008365</v>
      </c>
      <c r="L4" s="19">
        <v>4.125</v>
      </c>
      <c r="M4" s="19">
        <v>0.97351285185521452</v>
      </c>
      <c r="N4" s="19">
        <v>3.8035714285714284</v>
      </c>
      <c r="O4" s="19">
        <v>1.4067324208590997</v>
      </c>
      <c r="P4" s="19">
        <v>3.7818181818181817</v>
      </c>
      <c r="Q4" s="19">
        <v>1.3836466725570205</v>
      </c>
      <c r="R4" s="19">
        <v>4.0892857142857144</v>
      </c>
      <c r="S4" s="19">
        <v>1.1164356548536829</v>
      </c>
      <c r="T4" s="19">
        <v>3.8392857142857144</v>
      </c>
      <c r="U4" s="19">
        <v>1.2616985047479121</v>
      </c>
      <c r="V4" s="19">
        <f t="shared" ref="V4:V52" si="5">AVERAGE(H4,J4,L4,N4,P4,R4,T4)</f>
        <v>3.9407699443413731</v>
      </c>
      <c r="W4" s="13">
        <v>0</v>
      </c>
      <c r="X4" s="15">
        <f t="shared" si="0"/>
        <v>0</v>
      </c>
      <c r="Y4" s="13">
        <v>0</v>
      </c>
      <c r="Z4" s="8">
        <f t="shared" si="1"/>
        <v>0</v>
      </c>
      <c r="AA4" s="13">
        <v>9</v>
      </c>
      <c r="AB4" s="8">
        <f t="shared" si="2"/>
        <v>1</v>
      </c>
      <c r="AC4" s="13"/>
    </row>
    <row r="5" spans="1:29" ht="12.75" x14ac:dyDescent="0.2">
      <c r="A5" s="60" t="s">
        <v>92</v>
      </c>
      <c r="B5" s="47">
        <v>5</v>
      </c>
      <c r="C5" s="47">
        <v>5</v>
      </c>
      <c r="D5" s="8">
        <f t="shared" si="3"/>
        <v>1</v>
      </c>
      <c r="E5" s="17">
        <v>85</v>
      </c>
      <c r="F5" s="54">
        <v>34</v>
      </c>
      <c r="G5" s="8">
        <f t="shared" si="4"/>
        <v>0.4</v>
      </c>
      <c r="H5" s="19">
        <v>4.117647058823529</v>
      </c>
      <c r="I5" s="19">
        <v>0.94595489297140434</v>
      </c>
      <c r="J5" s="19">
        <v>4.1764705882352944</v>
      </c>
      <c r="K5" s="19">
        <v>1.1138409721454621</v>
      </c>
      <c r="L5" s="19">
        <v>3.9705882352941178</v>
      </c>
      <c r="M5" s="19">
        <v>1.218177827433802</v>
      </c>
      <c r="N5" s="19">
        <v>3.7941176470588234</v>
      </c>
      <c r="O5" s="19">
        <v>1.4725655156430095</v>
      </c>
      <c r="P5" s="19">
        <v>4.15625</v>
      </c>
      <c r="Q5" s="19">
        <v>0.8075999888159261</v>
      </c>
      <c r="R5" s="19">
        <v>3.8529411764705883</v>
      </c>
      <c r="S5" s="19">
        <v>1.3287577461486682</v>
      </c>
      <c r="T5" s="19">
        <v>3.7878787878787881</v>
      </c>
      <c r="U5" s="19">
        <v>1.2931931351690993</v>
      </c>
      <c r="V5" s="19">
        <f t="shared" si="5"/>
        <v>3.9794133562515914</v>
      </c>
      <c r="W5" s="13">
        <v>0</v>
      </c>
      <c r="X5" s="15">
        <f t="shared" si="0"/>
        <v>0</v>
      </c>
      <c r="Y5" s="13">
        <v>0</v>
      </c>
      <c r="Z5" s="8">
        <f t="shared" si="1"/>
        <v>0</v>
      </c>
      <c r="AA5" s="13">
        <v>5</v>
      </c>
      <c r="AB5" s="8">
        <f t="shared" si="2"/>
        <v>1</v>
      </c>
      <c r="AC5" s="13"/>
    </row>
    <row r="6" spans="1:29" ht="12.75" x14ac:dyDescent="0.2">
      <c r="A6" s="59" t="s">
        <v>59</v>
      </c>
      <c r="B6" s="47">
        <v>5</v>
      </c>
      <c r="C6" s="47">
        <v>0</v>
      </c>
      <c r="D6" s="8">
        <f t="shared" si="3"/>
        <v>0</v>
      </c>
      <c r="E6" s="17">
        <v>45</v>
      </c>
      <c r="F6" s="17">
        <v>1</v>
      </c>
      <c r="G6" s="8">
        <f t="shared" ref="G6:G52" si="6">F6/E6</f>
        <v>2.2222222222222223E-2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X6" s="15"/>
      <c r="Y6" s="13"/>
      <c r="Z6" s="8"/>
      <c r="AA6" s="13"/>
      <c r="AB6" s="8"/>
      <c r="AC6" s="13"/>
    </row>
    <row r="7" spans="1:29" ht="12.75" x14ac:dyDescent="0.2">
      <c r="A7" s="59" t="s">
        <v>96</v>
      </c>
      <c r="B7" s="47">
        <v>2</v>
      </c>
      <c r="C7" s="47">
        <v>0</v>
      </c>
      <c r="D7" s="8">
        <f t="shared" ref="D7:D52" si="7">C7/B7</f>
        <v>0</v>
      </c>
      <c r="E7" s="17">
        <v>4</v>
      </c>
      <c r="F7" s="17">
        <v>2</v>
      </c>
      <c r="G7" s="8">
        <f t="shared" si="6"/>
        <v>0.5</v>
      </c>
      <c r="H7" s="19">
        <v>3.5</v>
      </c>
      <c r="I7" s="19">
        <v>0.70710678118654757</v>
      </c>
      <c r="J7" s="19">
        <v>3.5</v>
      </c>
      <c r="K7" s="19">
        <v>0.70710678118654757</v>
      </c>
      <c r="L7" s="19">
        <v>4</v>
      </c>
      <c r="M7" s="19">
        <v>0</v>
      </c>
      <c r="N7" s="19">
        <v>4</v>
      </c>
      <c r="O7" s="19">
        <v>0</v>
      </c>
      <c r="P7" s="19">
        <v>5</v>
      </c>
      <c r="Q7" s="19">
        <v>0</v>
      </c>
      <c r="R7" s="19">
        <v>5</v>
      </c>
      <c r="S7" s="19">
        <v>0</v>
      </c>
      <c r="T7" s="19">
        <v>4</v>
      </c>
      <c r="U7" s="19">
        <v>0</v>
      </c>
      <c r="V7" s="19">
        <f t="shared" si="5"/>
        <v>4.1428571428571432</v>
      </c>
      <c r="X7" s="15"/>
      <c r="Y7" s="13"/>
      <c r="Z7" s="8"/>
      <c r="AA7" s="13"/>
      <c r="AB7" s="8"/>
      <c r="AC7" s="13"/>
    </row>
    <row r="8" spans="1:29" ht="12.75" x14ac:dyDescent="0.2">
      <c r="A8" s="59" t="s">
        <v>97</v>
      </c>
      <c r="B8" s="47">
        <v>14</v>
      </c>
      <c r="C8" s="47">
        <v>14</v>
      </c>
      <c r="D8" s="8">
        <f t="shared" si="7"/>
        <v>1</v>
      </c>
      <c r="E8" s="17">
        <v>158</v>
      </c>
      <c r="F8" s="52">
        <v>115</v>
      </c>
      <c r="G8" s="8">
        <f t="shared" si="6"/>
        <v>0.72784810126582278</v>
      </c>
      <c r="H8" s="19">
        <v>4.1739130434782608</v>
      </c>
      <c r="I8" s="19">
        <v>0.94832141236195044</v>
      </c>
      <c r="J8" s="19">
        <v>4.1801801801801801</v>
      </c>
      <c r="K8" s="19">
        <v>0.9361254597172729</v>
      </c>
      <c r="L8" s="19">
        <v>4.2727272727272725</v>
      </c>
      <c r="M8" s="19">
        <v>0.91780642868405404</v>
      </c>
      <c r="N8" s="19">
        <v>4.4859813084112146</v>
      </c>
      <c r="O8" s="19">
        <v>0.92516684860652953</v>
      </c>
      <c r="P8" s="19">
        <v>4.4782608695652177</v>
      </c>
      <c r="Q8" s="19">
        <v>1.0625014021617705</v>
      </c>
      <c r="R8" s="19">
        <v>4.2920353982300883</v>
      </c>
      <c r="S8" s="19">
        <v>0.96066769869044977</v>
      </c>
      <c r="T8" s="19">
        <v>4.2869565217391301</v>
      </c>
      <c r="U8" s="19">
        <v>0.9249487173200498</v>
      </c>
      <c r="V8" s="19">
        <f t="shared" si="5"/>
        <v>4.3100077991901955</v>
      </c>
      <c r="W8" s="13">
        <v>0</v>
      </c>
      <c r="X8" s="15">
        <f t="shared" si="0"/>
        <v>0</v>
      </c>
      <c r="Y8" s="13">
        <v>0</v>
      </c>
      <c r="Z8" s="8">
        <f t="shared" si="1"/>
        <v>0</v>
      </c>
      <c r="AA8" s="13">
        <v>14</v>
      </c>
      <c r="AB8" s="8">
        <f t="shared" si="2"/>
        <v>1</v>
      </c>
      <c r="AC8" s="13"/>
    </row>
    <row r="9" spans="1:29" ht="12.75" x14ac:dyDescent="0.2">
      <c r="A9" s="59" t="s">
        <v>60</v>
      </c>
      <c r="B9" s="47">
        <v>10</v>
      </c>
      <c r="C9" s="13">
        <v>4</v>
      </c>
      <c r="D9" s="8">
        <f t="shared" si="7"/>
        <v>0.4</v>
      </c>
      <c r="E9" s="17">
        <v>280</v>
      </c>
      <c r="F9" s="17">
        <v>37</v>
      </c>
      <c r="G9" s="8">
        <f t="shared" si="6"/>
        <v>0.13214285714285715</v>
      </c>
      <c r="H9" s="19">
        <v>2.9459459459459461</v>
      </c>
      <c r="I9" s="19">
        <v>1.4709397212882869</v>
      </c>
      <c r="J9" s="19">
        <v>2.4864864864864864</v>
      </c>
      <c r="K9" s="19">
        <v>1.4457143874535145</v>
      </c>
      <c r="L9" s="19">
        <v>3.1081081081081079</v>
      </c>
      <c r="M9" s="19">
        <v>1.5235883044055309</v>
      </c>
      <c r="N9" s="19">
        <v>3.2162162162162162</v>
      </c>
      <c r="O9" s="19">
        <v>1.4555475322429763</v>
      </c>
      <c r="P9" s="19">
        <v>3.3513513513513513</v>
      </c>
      <c r="Q9" s="19">
        <v>1.6535520053007811</v>
      </c>
      <c r="R9" s="19">
        <v>3.1081081081081079</v>
      </c>
      <c r="S9" s="19">
        <v>1.5235883044055309</v>
      </c>
      <c r="T9" s="19">
        <v>2.8888888888888888</v>
      </c>
      <c r="U9" s="19">
        <v>1.5634719199411431</v>
      </c>
      <c r="V9" s="19">
        <f t="shared" si="5"/>
        <v>3.0150150150150146</v>
      </c>
      <c r="W9" s="13">
        <v>1</v>
      </c>
      <c r="X9" s="15">
        <f t="shared" si="0"/>
        <v>0.25</v>
      </c>
      <c r="Y9" s="13">
        <v>3</v>
      </c>
      <c r="Z9" s="8">
        <f t="shared" si="1"/>
        <v>0.75</v>
      </c>
      <c r="AA9" s="13">
        <v>0</v>
      </c>
      <c r="AB9" s="8">
        <f t="shared" si="2"/>
        <v>0</v>
      </c>
      <c r="AC9" s="13"/>
    </row>
    <row r="10" spans="1:29" ht="12.75" x14ac:dyDescent="0.2">
      <c r="A10" s="59" t="s">
        <v>91</v>
      </c>
      <c r="B10" s="47">
        <v>15</v>
      </c>
      <c r="C10" s="47">
        <v>14</v>
      </c>
      <c r="D10" s="8">
        <f t="shared" si="7"/>
        <v>0.93333333333333335</v>
      </c>
      <c r="E10" s="17">
        <v>298</v>
      </c>
      <c r="F10" s="52">
        <v>198</v>
      </c>
      <c r="G10" s="8">
        <f t="shared" si="6"/>
        <v>0.66442953020134232</v>
      </c>
      <c r="H10" s="19">
        <v>4.2121212121212119</v>
      </c>
      <c r="I10" s="19">
        <v>0.92646073190994538</v>
      </c>
      <c r="J10" s="19">
        <v>4.4242424242424239</v>
      </c>
      <c r="K10" s="19">
        <v>0.77513266054255459</v>
      </c>
      <c r="L10" s="19">
        <v>4.4595959595959593</v>
      </c>
      <c r="M10" s="19">
        <v>0.6877343354273685</v>
      </c>
      <c r="N10" s="19">
        <v>4.3762886597938149</v>
      </c>
      <c r="O10" s="19">
        <v>0.96447501850566875</v>
      </c>
      <c r="P10" s="19">
        <v>4.5505050505050502</v>
      </c>
      <c r="Q10" s="19">
        <v>0.7300474551537004</v>
      </c>
      <c r="R10" s="19">
        <v>4.4010152284263961</v>
      </c>
      <c r="S10" s="19">
        <v>0.78024001067409265</v>
      </c>
      <c r="T10" s="19">
        <v>4.4010152284263961</v>
      </c>
      <c r="U10" s="19">
        <v>0.75362998064441156</v>
      </c>
      <c r="V10" s="19">
        <f t="shared" si="5"/>
        <v>4.4035405375873209</v>
      </c>
      <c r="W10" s="13">
        <v>0</v>
      </c>
      <c r="X10" s="15">
        <f t="shared" si="0"/>
        <v>0</v>
      </c>
      <c r="Y10" s="13">
        <v>0</v>
      </c>
      <c r="Z10" s="8">
        <f t="shared" si="1"/>
        <v>0</v>
      </c>
      <c r="AA10" s="13">
        <v>14</v>
      </c>
      <c r="AB10" s="8">
        <f t="shared" si="2"/>
        <v>1</v>
      </c>
      <c r="AC10" s="13"/>
    </row>
    <row r="11" spans="1:29" ht="12.75" x14ac:dyDescent="0.2">
      <c r="A11" s="59" t="s">
        <v>98</v>
      </c>
      <c r="B11" s="47">
        <v>15</v>
      </c>
      <c r="C11" s="47">
        <v>15</v>
      </c>
      <c r="D11" s="8">
        <f t="shared" si="7"/>
        <v>1</v>
      </c>
      <c r="E11" s="17">
        <v>117</v>
      </c>
      <c r="F11" s="52">
        <v>53</v>
      </c>
      <c r="G11" s="8">
        <f t="shared" si="6"/>
        <v>0.45299145299145299</v>
      </c>
      <c r="H11" s="19">
        <v>4.4716981132075473</v>
      </c>
      <c r="I11" s="19">
        <v>0.97277900061361944</v>
      </c>
      <c r="J11" s="19">
        <v>4.3018867924528301</v>
      </c>
      <c r="K11" s="19">
        <v>1.1194934579184486</v>
      </c>
      <c r="L11" s="19">
        <v>4.5660377358490569</v>
      </c>
      <c r="M11" s="19">
        <v>0.90955259420527312</v>
      </c>
      <c r="N11" s="19">
        <v>4.3018867924528301</v>
      </c>
      <c r="O11" s="19">
        <v>1.2797972444639774</v>
      </c>
      <c r="P11" s="19">
        <v>4.5283018867924527</v>
      </c>
      <c r="Q11" s="19">
        <v>0.97277900061361944</v>
      </c>
      <c r="R11" s="19">
        <v>4.6226415094339623</v>
      </c>
      <c r="S11" s="19">
        <v>0.81397446317766542</v>
      </c>
      <c r="T11" s="19">
        <v>4.3018867924528301</v>
      </c>
      <c r="U11" s="19">
        <v>1.0845932534361111</v>
      </c>
      <c r="V11" s="19">
        <f t="shared" si="5"/>
        <v>4.4420485175202158</v>
      </c>
      <c r="W11" s="13">
        <v>0</v>
      </c>
      <c r="X11" s="15">
        <f t="shared" si="0"/>
        <v>0</v>
      </c>
      <c r="Y11" s="13">
        <v>2</v>
      </c>
      <c r="Z11" s="8">
        <f t="shared" si="1"/>
        <v>0.13333333333333333</v>
      </c>
      <c r="AA11" s="13">
        <v>13</v>
      </c>
      <c r="AB11" s="8">
        <f t="shared" si="2"/>
        <v>0.8666666666666667</v>
      </c>
      <c r="AC11" s="13"/>
    </row>
    <row r="12" spans="1:29" ht="12.75" x14ac:dyDescent="0.2">
      <c r="A12" s="59" t="s">
        <v>61</v>
      </c>
      <c r="B12" s="13">
        <v>7</v>
      </c>
      <c r="C12" s="13">
        <v>0</v>
      </c>
      <c r="D12" s="8">
        <f t="shared" si="7"/>
        <v>0</v>
      </c>
      <c r="E12" s="51">
        <v>98</v>
      </c>
      <c r="F12" s="51">
        <v>5</v>
      </c>
      <c r="G12" s="8">
        <f t="shared" si="6"/>
        <v>5.1020408163265307E-2</v>
      </c>
      <c r="H12" s="19">
        <v>4.8</v>
      </c>
      <c r="I12" s="19">
        <v>0.44721359549995715</v>
      </c>
      <c r="J12" s="19">
        <v>4.8</v>
      </c>
      <c r="K12" s="19">
        <v>0.44721359549995715</v>
      </c>
      <c r="L12" s="19">
        <v>4.8</v>
      </c>
      <c r="M12" s="19">
        <v>0.44721359549995715</v>
      </c>
      <c r="N12" s="19">
        <v>4.8</v>
      </c>
      <c r="O12" s="19">
        <v>0.44721359549995715</v>
      </c>
      <c r="P12" s="19">
        <v>4.8</v>
      </c>
      <c r="Q12" s="19">
        <v>0.44721359549995715</v>
      </c>
      <c r="R12" s="19">
        <v>4.8</v>
      </c>
      <c r="S12" s="19">
        <v>0.44721359549995715</v>
      </c>
      <c r="T12" s="19">
        <v>4.8</v>
      </c>
      <c r="U12" s="19">
        <v>0.44721359549995715</v>
      </c>
      <c r="V12" s="19">
        <f t="shared" si="5"/>
        <v>4.8</v>
      </c>
      <c r="X12" s="15"/>
      <c r="Y12" s="13"/>
      <c r="Z12" s="8"/>
      <c r="AA12" s="13"/>
      <c r="AB12" s="8"/>
      <c r="AC12" s="13"/>
    </row>
    <row r="13" spans="1:29" ht="12.75" x14ac:dyDescent="0.2">
      <c r="A13" s="59" t="s">
        <v>62</v>
      </c>
      <c r="B13" s="47">
        <v>8</v>
      </c>
      <c r="C13" s="47">
        <v>7</v>
      </c>
      <c r="D13" s="8">
        <f t="shared" si="7"/>
        <v>0.875</v>
      </c>
      <c r="E13" s="17">
        <v>194</v>
      </c>
      <c r="F13" s="17">
        <v>40</v>
      </c>
      <c r="G13" s="8">
        <f t="shared" si="6"/>
        <v>0.20618556701030927</v>
      </c>
      <c r="H13" s="19">
        <v>4.0750000000000002</v>
      </c>
      <c r="I13" s="19">
        <v>0.94428103161435262</v>
      </c>
      <c r="J13" s="19">
        <v>3.75</v>
      </c>
      <c r="K13" s="19">
        <v>1.1491356841177722</v>
      </c>
      <c r="L13" s="19">
        <v>4.1500000000000004</v>
      </c>
      <c r="M13" s="19">
        <v>0.89299266370776975</v>
      </c>
      <c r="N13" s="19">
        <v>3.5128205128205128</v>
      </c>
      <c r="O13" s="19">
        <v>1.3547537137174819</v>
      </c>
      <c r="P13" s="19">
        <v>4.2307692307692308</v>
      </c>
      <c r="Q13" s="19">
        <v>1.2022246585204679</v>
      </c>
      <c r="R13" s="19">
        <v>4.125</v>
      </c>
      <c r="S13" s="19">
        <v>1.0423715563744347</v>
      </c>
      <c r="T13" s="19">
        <v>3.8205128205128207</v>
      </c>
      <c r="U13" s="19">
        <v>1.232707650315799</v>
      </c>
      <c r="V13" s="19">
        <f t="shared" si="5"/>
        <v>3.9520146520146526</v>
      </c>
      <c r="W13" s="13">
        <v>0</v>
      </c>
      <c r="X13" s="15">
        <f t="shared" si="0"/>
        <v>0</v>
      </c>
      <c r="Y13" s="13">
        <v>0</v>
      </c>
      <c r="Z13" s="8">
        <f t="shared" si="1"/>
        <v>0</v>
      </c>
      <c r="AA13" s="13">
        <v>7</v>
      </c>
      <c r="AB13" s="8">
        <f t="shared" si="2"/>
        <v>1</v>
      </c>
      <c r="AC13" s="13"/>
    </row>
    <row r="14" spans="1:29" ht="12.75" x14ac:dyDescent="0.2">
      <c r="A14" s="59" t="s">
        <v>63</v>
      </c>
      <c r="B14" s="47">
        <v>8</v>
      </c>
      <c r="C14" s="47">
        <v>8</v>
      </c>
      <c r="D14" s="8">
        <f t="shared" si="7"/>
        <v>1</v>
      </c>
      <c r="E14" s="17">
        <v>33</v>
      </c>
      <c r="F14" s="17">
        <v>21</v>
      </c>
      <c r="G14" s="8">
        <f t="shared" si="6"/>
        <v>0.63636363636363635</v>
      </c>
      <c r="H14" s="19">
        <v>4.5238095238095237</v>
      </c>
      <c r="I14" s="19">
        <v>0.74960306956732914</v>
      </c>
      <c r="J14" s="19">
        <v>4.333333333333333</v>
      </c>
      <c r="K14" s="19">
        <v>0.96609178307929633</v>
      </c>
      <c r="L14" s="19">
        <v>4.5714285714285712</v>
      </c>
      <c r="M14" s="19">
        <v>0.6761234037828141</v>
      </c>
      <c r="N14" s="19">
        <v>4.7142857142857144</v>
      </c>
      <c r="O14" s="19">
        <v>0.56061191058138771</v>
      </c>
      <c r="P14" s="19">
        <v>4.9047619047619051</v>
      </c>
      <c r="Q14" s="19">
        <v>0.30079260375911804</v>
      </c>
      <c r="R14" s="19">
        <v>4.3809523809523814</v>
      </c>
      <c r="S14" s="19">
        <v>0.92066228749691281</v>
      </c>
      <c r="T14" s="19">
        <v>4.7</v>
      </c>
      <c r="U14" s="19">
        <v>0.47016234598162665</v>
      </c>
      <c r="V14" s="19">
        <f t="shared" si="5"/>
        <v>4.589795918367348</v>
      </c>
      <c r="W14" s="13">
        <v>0</v>
      </c>
      <c r="X14" s="15">
        <f t="shared" si="0"/>
        <v>0</v>
      </c>
      <c r="Y14" s="13">
        <v>0</v>
      </c>
      <c r="Z14" s="8">
        <f t="shared" si="1"/>
        <v>0</v>
      </c>
      <c r="AA14" s="13">
        <v>8</v>
      </c>
      <c r="AB14" s="8">
        <f t="shared" si="2"/>
        <v>1</v>
      </c>
      <c r="AC14" s="13"/>
    </row>
    <row r="15" spans="1:29" ht="12.75" x14ac:dyDescent="0.2">
      <c r="A15" s="59" t="s">
        <v>64</v>
      </c>
      <c r="B15" s="47">
        <v>24</v>
      </c>
      <c r="C15" s="47">
        <v>22</v>
      </c>
      <c r="D15" s="8">
        <f t="shared" si="7"/>
        <v>0.91666666666666663</v>
      </c>
      <c r="E15" s="21">
        <v>178</v>
      </c>
      <c r="F15" s="54">
        <v>138</v>
      </c>
      <c r="G15" s="8">
        <f t="shared" si="6"/>
        <v>0.7752808988764045</v>
      </c>
      <c r="H15" s="19">
        <v>4.5217391304347823</v>
      </c>
      <c r="I15" s="19">
        <v>0.92189420442427239</v>
      </c>
      <c r="J15" s="19">
        <v>4.13768115942029</v>
      </c>
      <c r="K15" s="19">
        <v>1.1663908334819693</v>
      </c>
      <c r="L15" s="19">
        <v>4.5693430656934311</v>
      </c>
      <c r="M15" s="19">
        <v>0.92986099876743222</v>
      </c>
      <c r="N15" s="19">
        <v>4.5</v>
      </c>
      <c r="O15" s="19">
        <v>1.128593207376877</v>
      </c>
      <c r="P15" s="19">
        <v>4.7898550724637685</v>
      </c>
      <c r="Q15" s="19">
        <v>0.73943062086734923</v>
      </c>
      <c r="R15" s="19">
        <v>4.5434782608695654</v>
      </c>
      <c r="S15" s="19">
        <v>1.0189415233422934</v>
      </c>
      <c r="T15" s="19">
        <v>4.5255474452554747</v>
      </c>
      <c r="U15" s="19">
        <v>1.0295650992959486</v>
      </c>
      <c r="V15" s="19">
        <f t="shared" si="5"/>
        <v>4.5125205905910448</v>
      </c>
      <c r="W15" s="13">
        <v>0</v>
      </c>
      <c r="X15" s="15">
        <f t="shared" si="0"/>
        <v>0</v>
      </c>
      <c r="Y15" s="13">
        <v>1</v>
      </c>
      <c r="Z15" s="8">
        <f t="shared" si="1"/>
        <v>4.5454545454545456E-2</v>
      </c>
      <c r="AA15" s="13">
        <v>21</v>
      </c>
      <c r="AB15" s="8">
        <f t="shared" si="2"/>
        <v>0.95454545454545459</v>
      </c>
      <c r="AC15" s="13"/>
    </row>
    <row r="16" spans="1:29" ht="12.75" x14ac:dyDescent="0.2">
      <c r="A16" s="59" t="s">
        <v>99</v>
      </c>
      <c r="B16" s="47">
        <v>14</v>
      </c>
      <c r="C16" s="47">
        <v>12</v>
      </c>
      <c r="D16" s="8">
        <f t="shared" si="7"/>
        <v>0.8571428571428571</v>
      </c>
      <c r="E16" s="17">
        <v>170</v>
      </c>
      <c r="F16" s="52">
        <v>53</v>
      </c>
      <c r="G16" s="8">
        <f t="shared" si="6"/>
        <v>0.31176470588235294</v>
      </c>
      <c r="H16" s="19">
        <v>4.25</v>
      </c>
      <c r="I16" s="19">
        <v>1.0823902380615693</v>
      </c>
      <c r="J16" s="19">
        <v>4.3725490196078427</v>
      </c>
      <c r="K16" s="19">
        <v>1.0190345296156647</v>
      </c>
      <c r="L16" s="19">
        <v>4.0576923076923075</v>
      </c>
      <c r="M16" s="19">
        <v>1.3920426737100644</v>
      </c>
      <c r="N16" s="19">
        <v>4.2549019607843137</v>
      </c>
      <c r="O16" s="19">
        <v>1.3090933848263375</v>
      </c>
      <c r="P16" s="19">
        <v>4.6136363636363633</v>
      </c>
      <c r="Q16" s="19">
        <v>0.89484074433202954</v>
      </c>
      <c r="R16" s="19">
        <v>4.08</v>
      </c>
      <c r="S16" s="19">
        <v>1.4119027543549525</v>
      </c>
      <c r="T16" s="19">
        <v>4.2448979591836737</v>
      </c>
      <c r="U16" s="19">
        <v>1.2995289570471606</v>
      </c>
      <c r="V16" s="19">
        <f t="shared" si="5"/>
        <v>4.2676682301292148</v>
      </c>
      <c r="W16" s="13">
        <v>0</v>
      </c>
      <c r="X16" s="15">
        <f t="shared" si="0"/>
        <v>0</v>
      </c>
      <c r="Y16" s="13">
        <v>3</v>
      </c>
      <c r="Z16" s="8">
        <f t="shared" si="1"/>
        <v>0.25</v>
      </c>
      <c r="AA16" s="13">
        <v>9</v>
      </c>
      <c r="AB16" s="8">
        <f t="shared" si="2"/>
        <v>0.75</v>
      </c>
      <c r="AC16" s="13"/>
    </row>
    <row r="17" spans="1:29" ht="12.75" x14ac:dyDescent="0.2">
      <c r="A17" s="59" t="s">
        <v>65</v>
      </c>
      <c r="B17" s="47">
        <v>25</v>
      </c>
      <c r="C17" s="47">
        <v>25</v>
      </c>
      <c r="D17" s="8">
        <f t="shared" si="7"/>
        <v>1</v>
      </c>
      <c r="E17" s="17">
        <v>439</v>
      </c>
      <c r="F17" s="52">
        <v>205</v>
      </c>
      <c r="G17" s="8">
        <f t="shared" si="6"/>
        <v>0.46697038724373574</v>
      </c>
      <c r="H17" s="19">
        <v>4.0101010101010104</v>
      </c>
      <c r="I17" s="19">
        <v>1.2215904544797871</v>
      </c>
      <c r="J17" s="19">
        <v>4</v>
      </c>
      <c r="K17" s="19">
        <v>1.2673044646258476</v>
      </c>
      <c r="L17" s="19">
        <v>4.1155778894472359</v>
      </c>
      <c r="M17" s="19">
        <v>1.1333817024943798</v>
      </c>
      <c r="N17" s="19">
        <v>4.1573604060913709</v>
      </c>
      <c r="O17" s="19">
        <v>1.2899173905901002</v>
      </c>
      <c r="P17" s="19">
        <v>4.5589743589743588</v>
      </c>
      <c r="Q17" s="19">
        <v>0.87952598196266807</v>
      </c>
      <c r="R17" s="19">
        <v>4.0858585858585856</v>
      </c>
      <c r="S17" s="19">
        <v>1.2330894797944376</v>
      </c>
      <c r="T17" s="19">
        <v>4.0050505050505052</v>
      </c>
      <c r="U17" s="19">
        <v>1.375999774035938</v>
      </c>
      <c r="V17" s="19">
        <f t="shared" si="5"/>
        <v>4.1332746793604382</v>
      </c>
      <c r="W17" s="13">
        <v>0</v>
      </c>
      <c r="X17" s="15">
        <f t="shared" si="0"/>
        <v>0</v>
      </c>
      <c r="Y17" s="13">
        <v>3</v>
      </c>
      <c r="Z17" s="8">
        <f t="shared" si="1"/>
        <v>0.12</v>
      </c>
      <c r="AA17" s="13">
        <v>22</v>
      </c>
      <c r="AB17" s="8">
        <f t="shared" si="2"/>
        <v>0.88</v>
      </c>
      <c r="AC17" s="13"/>
    </row>
    <row r="18" spans="1:29" ht="12.75" x14ac:dyDescent="0.2">
      <c r="A18" s="59" t="s">
        <v>100</v>
      </c>
      <c r="B18" s="47">
        <v>22</v>
      </c>
      <c r="C18" s="47">
        <v>18</v>
      </c>
      <c r="D18" s="8">
        <f t="shared" si="7"/>
        <v>0.81818181818181823</v>
      </c>
      <c r="E18" s="17">
        <v>299</v>
      </c>
      <c r="F18" s="52">
        <v>79</v>
      </c>
      <c r="G18" s="8">
        <f t="shared" si="6"/>
        <v>0.26421404682274247</v>
      </c>
      <c r="H18" s="19">
        <v>4.6538461538461542</v>
      </c>
      <c r="I18" s="19">
        <v>0.68046819399363812</v>
      </c>
      <c r="J18" s="19">
        <v>4.556962025316456</v>
      </c>
      <c r="K18" s="19">
        <v>0.76370949375212538</v>
      </c>
      <c r="L18" s="19">
        <v>4.6202531645569618</v>
      </c>
      <c r="M18" s="19">
        <v>0.73908809835992728</v>
      </c>
      <c r="N18" s="19">
        <v>4.5696202531645573</v>
      </c>
      <c r="O18" s="19">
        <v>0.87241992217635178</v>
      </c>
      <c r="P18" s="19">
        <v>4.6184210526315788</v>
      </c>
      <c r="Q18" s="19">
        <v>0.79945156639883108</v>
      </c>
      <c r="R18" s="19">
        <v>4.556962025316456</v>
      </c>
      <c r="S18" s="19">
        <v>0.82814026191897605</v>
      </c>
      <c r="T18" s="19">
        <v>4.6455696202531644</v>
      </c>
      <c r="U18" s="19">
        <v>0.86288090338366741</v>
      </c>
      <c r="V18" s="19">
        <f t="shared" si="5"/>
        <v>4.6030906135836185</v>
      </c>
      <c r="W18" s="13">
        <v>0</v>
      </c>
      <c r="X18" s="15">
        <f t="shared" si="0"/>
        <v>0</v>
      </c>
      <c r="Y18" s="13">
        <v>0</v>
      </c>
      <c r="Z18" s="8">
        <f t="shared" si="1"/>
        <v>0</v>
      </c>
      <c r="AA18" s="13">
        <v>18</v>
      </c>
      <c r="AB18" s="8">
        <f t="shared" si="2"/>
        <v>1</v>
      </c>
      <c r="AC18" s="13"/>
    </row>
    <row r="19" spans="1:29" ht="12.75" x14ac:dyDescent="0.2">
      <c r="A19" s="59" t="s">
        <v>66</v>
      </c>
      <c r="B19" s="47">
        <v>10</v>
      </c>
      <c r="C19" s="13">
        <v>10</v>
      </c>
      <c r="D19" s="8">
        <f t="shared" si="7"/>
        <v>1</v>
      </c>
      <c r="E19" s="17">
        <v>105</v>
      </c>
      <c r="F19" s="17">
        <v>46</v>
      </c>
      <c r="G19" s="8">
        <f t="shared" si="6"/>
        <v>0.43809523809523809</v>
      </c>
      <c r="H19" s="19">
        <v>4.9069767441860463</v>
      </c>
      <c r="I19" s="19">
        <v>0.42616526463289506</v>
      </c>
      <c r="J19" s="19">
        <v>4.9534883720930232</v>
      </c>
      <c r="K19" s="19">
        <v>0.21308263231644753</v>
      </c>
      <c r="L19" s="19">
        <v>4.8372093023255811</v>
      </c>
      <c r="M19" s="19">
        <v>0.48453377483827298</v>
      </c>
      <c r="N19" s="19">
        <v>4.9767441860465116</v>
      </c>
      <c r="O19" s="19">
        <v>0.15249857033260508</v>
      </c>
      <c r="P19" s="19">
        <v>5</v>
      </c>
      <c r="Q19" s="19">
        <v>0</v>
      </c>
      <c r="R19" s="19">
        <v>4.8604651162790695</v>
      </c>
      <c r="S19" s="19">
        <v>0.55982120227449117</v>
      </c>
      <c r="T19" s="19">
        <v>4.9302325581395348</v>
      </c>
      <c r="U19" s="19">
        <v>0.33773396385809534</v>
      </c>
      <c r="V19" s="19">
        <f t="shared" si="5"/>
        <v>4.9235880398671101</v>
      </c>
      <c r="W19" s="13">
        <v>0</v>
      </c>
      <c r="X19" s="15">
        <f t="shared" si="0"/>
        <v>0</v>
      </c>
      <c r="Y19" s="13">
        <v>0</v>
      </c>
      <c r="Z19" s="8">
        <f t="shared" si="1"/>
        <v>0</v>
      </c>
      <c r="AA19" s="13">
        <v>10</v>
      </c>
      <c r="AB19" s="8">
        <f t="shared" si="2"/>
        <v>1</v>
      </c>
      <c r="AC19" s="13"/>
    </row>
    <row r="20" spans="1:29" ht="12.75" x14ac:dyDescent="0.2">
      <c r="A20" s="59" t="s">
        <v>67</v>
      </c>
      <c r="B20" s="47">
        <v>18</v>
      </c>
      <c r="C20" s="13">
        <v>17</v>
      </c>
      <c r="D20" s="8">
        <f t="shared" si="7"/>
        <v>0.94444444444444442</v>
      </c>
      <c r="E20" s="17">
        <v>211</v>
      </c>
      <c r="F20" s="21">
        <v>54</v>
      </c>
      <c r="G20" s="8">
        <f t="shared" si="6"/>
        <v>0.25592417061611372</v>
      </c>
      <c r="H20" s="19">
        <v>4.384615384615385</v>
      </c>
      <c r="I20" s="19">
        <v>0.7450186510060719</v>
      </c>
      <c r="J20" s="19">
        <v>4.0740740740740744</v>
      </c>
      <c r="K20" s="19">
        <v>1.025189386127447</v>
      </c>
      <c r="L20" s="19">
        <v>4.5555555555555554</v>
      </c>
      <c r="M20" s="19">
        <v>0.63444126857451422</v>
      </c>
      <c r="N20" s="19">
        <v>4.2592592592592595</v>
      </c>
      <c r="O20" s="19">
        <v>0.99404235104313576</v>
      </c>
      <c r="P20" s="19">
        <v>4.5555555555555554</v>
      </c>
      <c r="Q20" s="19">
        <v>1.1102722200054012</v>
      </c>
      <c r="R20" s="19">
        <v>4.4629629629629628</v>
      </c>
      <c r="S20" s="19">
        <v>0.71935408561373115</v>
      </c>
      <c r="T20" s="19">
        <v>4.3703703703703702</v>
      </c>
      <c r="U20" s="19">
        <v>0.9770246766219175</v>
      </c>
      <c r="V20" s="19">
        <f t="shared" si="5"/>
        <v>4.3803418803418799</v>
      </c>
      <c r="W20" s="13">
        <v>0</v>
      </c>
      <c r="X20" s="15">
        <f t="shared" si="0"/>
        <v>0</v>
      </c>
      <c r="Y20" s="13">
        <v>1</v>
      </c>
      <c r="Z20" s="8">
        <f t="shared" si="1"/>
        <v>5.8823529411764705E-2</v>
      </c>
      <c r="AA20" s="13">
        <v>16</v>
      </c>
      <c r="AB20" s="8">
        <f t="shared" si="2"/>
        <v>0.94117647058823528</v>
      </c>
      <c r="AC20" s="13"/>
    </row>
    <row r="21" spans="1:29" ht="12.75" x14ac:dyDescent="0.2">
      <c r="A21" s="59" t="s">
        <v>68</v>
      </c>
      <c r="B21" s="47">
        <v>17</v>
      </c>
      <c r="C21" s="13">
        <v>17</v>
      </c>
      <c r="D21" s="8">
        <f t="shared" si="7"/>
        <v>1</v>
      </c>
      <c r="E21" s="17">
        <v>136</v>
      </c>
      <c r="F21" s="21">
        <v>56</v>
      </c>
      <c r="G21" s="8">
        <f t="shared" si="6"/>
        <v>0.41176470588235292</v>
      </c>
      <c r="H21" s="19">
        <v>4.3035714285714288</v>
      </c>
      <c r="I21" s="19">
        <v>1.3607436851308103</v>
      </c>
      <c r="J21" s="19">
        <v>4.1785714285714288</v>
      </c>
      <c r="K21" s="19">
        <v>1.4784161409137431</v>
      </c>
      <c r="L21" s="19">
        <v>4.5272727272727273</v>
      </c>
      <c r="M21" s="19">
        <v>1.1197642849600331</v>
      </c>
      <c r="N21" s="19">
        <v>4.5090909090909088</v>
      </c>
      <c r="O21" s="19">
        <v>1.2891675073289979</v>
      </c>
      <c r="P21" s="19">
        <v>4.8148148148148149</v>
      </c>
      <c r="Q21" s="19">
        <v>0.87035178474588093</v>
      </c>
      <c r="R21" s="19">
        <v>4.3214285714285712</v>
      </c>
      <c r="S21" s="19">
        <v>1.3632466975722184</v>
      </c>
      <c r="T21" s="19">
        <v>4.2857142857142856</v>
      </c>
      <c r="U21" s="19">
        <v>1.4611861397730725</v>
      </c>
      <c r="V21" s="19">
        <f t="shared" si="5"/>
        <v>4.4200663093520234</v>
      </c>
      <c r="W21" s="13">
        <v>1</v>
      </c>
      <c r="X21" s="15">
        <f t="shared" si="0"/>
        <v>5.8823529411764705E-2</v>
      </c>
      <c r="Y21" s="13">
        <v>0</v>
      </c>
      <c r="Z21" s="8">
        <f t="shared" si="1"/>
        <v>0</v>
      </c>
      <c r="AA21" s="13">
        <v>16</v>
      </c>
      <c r="AB21" s="8">
        <f t="shared" si="2"/>
        <v>0.94117647058823528</v>
      </c>
      <c r="AC21" s="13"/>
    </row>
    <row r="22" spans="1:29" ht="12.75" x14ac:dyDescent="0.2">
      <c r="A22" s="59" t="s">
        <v>69</v>
      </c>
      <c r="B22" s="13">
        <v>6</v>
      </c>
      <c r="C22" s="13">
        <v>6</v>
      </c>
      <c r="D22" s="8">
        <f t="shared" si="7"/>
        <v>1</v>
      </c>
      <c r="E22" s="51">
        <v>33</v>
      </c>
      <c r="F22" s="13">
        <v>22</v>
      </c>
      <c r="G22" s="8">
        <f t="shared" si="6"/>
        <v>0.66666666666666663</v>
      </c>
      <c r="H22" s="19">
        <v>4.4545454545454541</v>
      </c>
      <c r="I22" s="19">
        <v>0.67098170632026133</v>
      </c>
      <c r="J22" s="19">
        <v>4.3636363636363633</v>
      </c>
      <c r="K22" s="19">
        <v>0.84771145952777904</v>
      </c>
      <c r="L22" s="19">
        <v>4.5454545454545459</v>
      </c>
      <c r="M22" s="19">
        <v>0.67098170632026133</v>
      </c>
      <c r="N22" s="19">
        <v>4.4545454545454541</v>
      </c>
      <c r="O22" s="19">
        <v>0.91168461167710324</v>
      </c>
      <c r="P22" s="19">
        <v>4.8181818181818183</v>
      </c>
      <c r="Q22" s="19">
        <v>0.50108108234321724</v>
      </c>
      <c r="R22" s="19">
        <v>4.5909090909090908</v>
      </c>
      <c r="S22" s="19">
        <v>0.79636620608808728</v>
      </c>
      <c r="T22" s="19">
        <v>4.7727272727272725</v>
      </c>
      <c r="U22" s="19">
        <v>0.52841345480672586</v>
      </c>
      <c r="V22" s="19">
        <f t="shared" si="5"/>
        <v>4.5714285714285712</v>
      </c>
      <c r="W22" s="13">
        <v>0</v>
      </c>
      <c r="X22" s="15">
        <f t="shared" si="0"/>
        <v>0</v>
      </c>
      <c r="Y22" s="13">
        <v>0</v>
      </c>
      <c r="Z22" s="8">
        <f t="shared" si="1"/>
        <v>0</v>
      </c>
      <c r="AA22" s="13">
        <v>6</v>
      </c>
      <c r="AB22" s="8">
        <f t="shared" si="2"/>
        <v>1</v>
      </c>
      <c r="AC22" s="13"/>
    </row>
    <row r="23" spans="1:29" ht="12.75" x14ac:dyDescent="0.2">
      <c r="A23" s="59" t="s">
        <v>70</v>
      </c>
      <c r="B23" s="47">
        <v>12</v>
      </c>
      <c r="C23" s="47">
        <v>11</v>
      </c>
      <c r="D23" s="8">
        <f t="shared" si="7"/>
        <v>0.91666666666666663</v>
      </c>
      <c r="E23" s="17">
        <v>240</v>
      </c>
      <c r="F23" s="21">
        <v>58</v>
      </c>
      <c r="G23" s="8">
        <f t="shared" si="6"/>
        <v>0.24166666666666667</v>
      </c>
      <c r="H23" s="19">
        <v>4.4655172413793105</v>
      </c>
      <c r="I23" s="19">
        <v>0.77720861841568933</v>
      </c>
      <c r="J23" s="19">
        <v>4</v>
      </c>
      <c r="K23" s="19">
        <v>1.4509525002200232</v>
      </c>
      <c r="L23" s="19">
        <v>4.5283018867924527</v>
      </c>
      <c r="M23" s="19">
        <v>0.74945553531843878</v>
      </c>
      <c r="N23" s="19">
        <v>4.4464285714285712</v>
      </c>
      <c r="O23" s="19">
        <v>0.98939178483354362</v>
      </c>
      <c r="P23" s="19">
        <v>4.7068965517241379</v>
      </c>
      <c r="Q23" s="19">
        <v>0.56222055638600277</v>
      </c>
      <c r="R23" s="19">
        <v>4.5471698113207548</v>
      </c>
      <c r="S23" s="19">
        <v>0.86749058376288446</v>
      </c>
      <c r="T23" s="19">
        <v>4.2586206896551726</v>
      </c>
      <c r="U23" s="19">
        <v>1.0851525048870654</v>
      </c>
      <c r="V23" s="19">
        <f t="shared" si="5"/>
        <v>4.4218478217571997</v>
      </c>
      <c r="W23" s="13">
        <v>0</v>
      </c>
      <c r="X23" s="15">
        <f t="shared" si="0"/>
        <v>0</v>
      </c>
      <c r="Y23" s="13">
        <v>0</v>
      </c>
      <c r="Z23" s="8">
        <f t="shared" si="1"/>
        <v>0</v>
      </c>
      <c r="AA23" s="13">
        <v>11</v>
      </c>
      <c r="AB23" s="8">
        <f t="shared" si="2"/>
        <v>1</v>
      </c>
      <c r="AC23" s="13"/>
    </row>
    <row r="24" spans="1:29" ht="12.75" x14ac:dyDescent="0.2">
      <c r="A24" s="59" t="s">
        <v>71</v>
      </c>
      <c r="B24" s="47">
        <v>34</v>
      </c>
      <c r="C24" s="13">
        <v>34</v>
      </c>
      <c r="D24" s="8">
        <f t="shared" si="7"/>
        <v>1</v>
      </c>
      <c r="E24" s="17">
        <v>1361</v>
      </c>
      <c r="F24" s="21">
        <v>657</v>
      </c>
      <c r="G24" s="8">
        <f t="shared" si="6"/>
        <v>0.48273328434974283</v>
      </c>
      <c r="H24" s="19">
        <v>3.7969230769230768</v>
      </c>
      <c r="I24" s="19">
        <v>1.2871259213344683</v>
      </c>
      <c r="J24" s="19">
        <v>3.6769706336939723</v>
      </c>
      <c r="K24" s="19">
        <v>1.3671776437839378</v>
      </c>
      <c r="L24" s="19">
        <v>3.8083462132921175</v>
      </c>
      <c r="M24" s="19">
        <v>1.3413147577401863</v>
      </c>
      <c r="N24" s="19">
        <v>3.9749216300940438</v>
      </c>
      <c r="O24" s="19">
        <v>1.3631151102880534</v>
      </c>
      <c r="P24" s="19">
        <v>4.0579937304075235</v>
      </c>
      <c r="Q24" s="19">
        <v>1.4626990771267705</v>
      </c>
      <c r="R24" s="19">
        <v>3.8040123456790123</v>
      </c>
      <c r="S24" s="19">
        <v>1.4120860339900865</v>
      </c>
      <c r="T24" s="19">
        <v>3.8639876352395675</v>
      </c>
      <c r="U24" s="19">
        <v>1.3595385485017906</v>
      </c>
      <c r="V24" s="19">
        <f t="shared" si="5"/>
        <v>3.8547364664756167</v>
      </c>
      <c r="W24" s="13">
        <v>0</v>
      </c>
      <c r="X24" s="15">
        <f t="shared" si="0"/>
        <v>0</v>
      </c>
      <c r="Y24" s="13">
        <v>6</v>
      </c>
      <c r="Z24" s="8">
        <f t="shared" si="1"/>
        <v>0.17647058823529413</v>
      </c>
      <c r="AA24" s="13">
        <v>28</v>
      </c>
      <c r="AB24" s="8">
        <f t="shared" si="2"/>
        <v>0.82352941176470584</v>
      </c>
      <c r="AC24" s="13"/>
    </row>
    <row r="25" spans="1:29" ht="12.75" x14ac:dyDescent="0.2">
      <c r="A25" s="59" t="s">
        <v>93</v>
      </c>
      <c r="B25" s="47">
        <v>8</v>
      </c>
      <c r="C25" s="47">
        <v>7</v>
      </c>
      <c r="D25" s="8">
        <f t="shared" si="7"/>
        <v>0.875</v>
      </c>
      <c r="E25" s="21">
        <v>33</v>
      </c>
      <c r="F25" s="47">
        <v>21</v>
      </c>
      <c r="G25" s="8">
        <f t="shared" si="6"/>
        <v>0.63636363636363635</v>
      </c>
      <c r="H25" s="19">
        <v>4.5</v>
      </c>
      <c r="I25" s="19">
        <v>0.88852331663863859</v>
      </c>
      <c r="J25" s="19">
        <v>4.4000000000000004</v>
      </c>
      <c r="K25" s="19">
        <v>1.0462967275611941</v>
      </c>
      <c r="L25" s="19">
        <v>4.55</v>
      </c>
      <c r="M25" s="19">
        <v>0.88704120832301658</v>
      </c>
      <c r="N25" s="19">
        <v>4.5999999999999996</v>
      </c>
      <c r="O25" s="19">
        <v>0.8825799501580881</v>
      </c>
      <c r="P25" s="19">
        <v>4.5999999999999996</v>
      </c>
      <c r="Q25" s="19">
        <v>0.8825799501580881</v>
      </c>
      <c r="R25" s="19">
        <v>4.5789473684210522</v>
      </c>
      <c r="S25" s="19">
        <v>0.83770781658339155</v>
      </c>
      <c r="T25" s="19">
        <v>4.55</v>
      </c>
      <c r="U25" s="19">
        <v>0.88704120832301658</v>
      </c>
      <c r="V25" s="19">
        <f t="shared" si="5"/>
        <v>4.5398496240601505</v>
      </c>
      <c r="W25" s="13">
        <v>0</v>
      </c>
      <c r="X25" s="15">
        <f t="shared" si="0"/>
        <v>0</v>
      </c>
      <c r="Y25" s="13">
        <v>0</v>
      </c>
      <c r="Z25" s="8">
        <f t="shared" si="1"/>
        <v>0</v>
      </c>
      <c r="AA25" s="13">
        <v>7</v>
      </c>
      <c r="AB25" s="8">
        <f t="shared" si="2"/>
        <v>1</v>
      </c>
      <c r="AC25" s="13"/>
    </row>
    <row r="26" spans="1:29" ht="12.75" x14ac:dyDescent="0.2">
      <c r="A26" s="59" t="s">
        <v>72</v>
      </c>
      <c r="B26" s="47">
        <v>4</v>
      </c>
      <c r="C26" s="47">
        <v>0</v>
      </c>
      <c r="D26" s="8">
        <f t="shared" si="7"/>
        <v>0</v>
      </c>
      <c r="E26" s="21">
        <v>11</v>
      </c>
      <c r="F26" s="47">
        <v>5</v>
      </c>
      <c r="G26" s="8">
        <f t="shared" si="6"/>
        <v>0.45454545454545453</v>
      </c>
      <c r="H26" s="19">
        <v>5</v>
      </c>
      <c r="I26" s="19">
        <v>0</v>
      </c>
      <c r="J26" s="19">
        <v>4.4000000000000004</v>
      </c>
      <c r="K26" s="19">
        <v>0.54772255750516674</v>
      </c>
      <c r="L26" s="19">
        <v>4.4000000000000004</v>
      </c>
      <c r="M26" s="19">
        <v>0.54772255750516674</v>
      </c>
      <c r="N26" s="19">
        <v>4.8</v>
      </c>
      <c r="O26" s="19">
        <v>0.44721359549995715</v>
      </c>
      <c r="P26" s="19">
        <v>4.4000000000000004</v>
      </c>
      <c r="Q26" s="19">
        <v>0.8944271909999163</v>
      </c>
      <c r="R26" s="19">
        <v>4.5999999999999996</v>
      </c>
      <c r="S26" s="19">
        <v>0.54772255750516674</v>
      </c>
      <c r="T26" s="19">
        <v>4.8</v>
      </c>
      <c r="U26" s="19">
        <v>0.44721359549995715</v>
      </c>
      <c r="V26" s="19">
        <f t="shared" si="5"/>
        <v>4.6285714285714281</v>
      </c>
      <c r="X26" s="15"/>
      <c r="Y26" s="13"/>
      <c r="Z26" s="8"/>
      <c r="AA26" s="13"/>
      <c r="AB26" s="8"/>
      <c r="AC26" s="13"/>
    </row>
    <row r="27" spans="1:29" ht="12.75" x14ac:dyDescent="0.2">
      <c r="A27" s="59" t="s">
        <v>73</v>
      </c>
      <c r="B27" s="47">
        <v>43</v>
      </c>
      <c r="C27" s="13">
        <v>43</v>
      </c>
      <c r="D27" s="8">
        <f t="shared" si="7"/>
        <v>1</v>
      </c>
      <c r="E27" s="17">
        <v>657</v>
      </c>
      <c r="F27" s="21">
        <v>311</v>
      </c>
      <c r="G27" s="8">
        <f t="shared" si="6"/>
        <v>0.47336377473363772</v>
      </c>
      <c r="H27" s="19">
        <v>3.9477124183006538</v>
      </c>
      <c r="I27" s="19">
        <v>1.2242942412495266</v>
      </c>
      <c r="J27" s="19">
        <v>3.84640522875817</v>
      </c>
      <c r="K27" s="19">
        <v>1.3425948032608586</v>
      </c>
      <c r="L27" s="19">
        <v>3.9440789473684212</v>
      </c>
      <c r="M27" s="19">
        <v>1.3176253043227533</v>
      </c>
      <c r="N27" s="19">
        <v>4.1414473684210522</v>
      </c>
      <c r="O27" s="19">
        <v>1.2985365755899476</v>
      </c>
      <c r="P27" s="19">
        <v>4.3827586206896552</v>
      </c>
      <c r="Q27" s="19">
        <v>1.2289948534631541</v>
      </c>
      <c r="R27" s="19">
        <v>3.9605263157894739</v>
      </c>
      <c r="S27" s="19">
        <v>1.4019391518335615</v>
      </c>
      <c r="T27" s="19">
        <v>4.0657894736842106</v>
      </c>
      <c r="U27" s="19">
        <v>1.2303695687330731</v>
      </c>
      <c r="V27" s="19">
        <f t="shared" si="5"/>
        <v>4.0412454818588062</v>
      </c>
      <c r="W27" s="13">
        <v>2</v>
      </c>
      <c r="X27" s="15">
        <f t="shared" si="0"/>
        <v>4.6511627906976744E-2</v>
      </c>
      <c r="Y27" s="13">
        <v>5</v>
      </c>
      <c r="Z27" s="8">
        <f t="shared" si="1"/>
        <v>0.11627906976744186</v>
      </c>
      <c r="AA27" s="13">
        <v>36</v>
      </c>
      <c r="AB27" s="8">
        <f t="shared" si="2"/>
        <v>0.83720930232558144</v>
      </c>
      <c r="AC27" s="13"/>
    </row>
    <row r="28" spans="1:29" ht="12.75" x14ac:dyDescent="0.2">
      <c r="A28" s="59" t="s">
        <v>74</v>
      </c>
      <c r="B28" s="47">
        <v>23</v>
      </c>
      <c r="C28" s="47">
        <v>1</v>
      </c>
      <c r="D28" s="8">
        <f t="shared" si="7"/>
        <v>4.3478260869565216E-2</v>
      </c>
      <c r="E28" s="17">
        <v>87</v>
      </c>
      <c r="F28" s="47">
        <v>12</v>
      </c>
      <c r="G28" s="8">
        <f t="shared" si="6"/>
        <v>0.13793103448275862</v>
      </c>
      <c r="H28" s="19">
        <v>4.2</v>
      </c>
      <c r="I28" s="19">
        <v>1.1352924243950933</v>
      </c>
      <c r="J28" s="19">
        <v>4.583333333333333</v>
      </c>
      <c r="K28" s="19">
        <v>0.79296146109875854</v>
      </c>
      <c r="L28" s="19">
        <v>4.416666666666667</v>
      </c>
      <c r="M28" s="19">
        <v>1.0836246694508314</v>
      </c>
      <c r="N28" s="19">
        <v>4.583333333333333</v>
      </c>
      <c r="O28" s="19">
        <v>0.79296146109875854</v>
      </c>
      <c r="P28" s="19">
        <v>5</v>
      </c>
      <c r="Q28" s="19">
        <v>0</v>
      </c>
      <c r="R28" s="19">
        <v>4.6363636363636367</v>
      </c>
      <c r="S28" s="19">
        <v>0.67419986246324115</v>
      </c>
      <c r="T28" s="19">
        <v>4.666666666666667</v>
      </c>
      <c r="U28" s="19">
        <v>0.65133894727893094</v>
      </c>
      <c r="V28" s="19">
        <f t="shared" si="5"/>
        <v>4.5837662337662337</v>
      </c>
      <c r="W28" s="13">
        <v>0</v>
      </c>
      <c r="X28" s="15">
        <f t="shared" si="0"/>
        <v>0</v>
      </c>
      <c r="Y28" s="13">
        <v>0</v>
      </c>
      <c r="Z28" s="8">
        <f t="shared" si="1"/>
        <v>0</v>
      </c>
      <c r="AA28" s="13">
        <v>1</v>
      </c>
      <c r="AB28" s="8">
        <f t="shared" si="2"/>
        <v>1</v>
      </c>
      <c r="AC28" s="13"/>
    </row>
    <row r="29" spans="1:29" ht="12.75" x14ac:dyDescent="0.2">
      <c r="A29" s="59" t="s">
        <v>75</v>
      </c>
      <c r="B29" s="47">
        <v>23</v>
      </c>
      <c r="C29" s="47">
        <v>21</v>
      </c>
      <c r="D29" s="8">
        <f t="shared" si="7"/>
        <v>0.91304347826086951</v>
      </c>
      <c r="E29" s="17">
        <v>215</v>
      </c>
      <c r="F29" s="47">
        <v>89</v>
      </c>
      <c r="G29" s="8">
        <f t="shared" si="6"/>
        <v>0.413953488372093</v>
      </c>
      <c r="H29" s="19">
        <v>2.8</v>
      </c>
      <c r="I29" s="19">
        <v>1.8987004216408758</v>
      </c>
      <c r="J29" s="19">
        <v>3.0454545454545454</v>
      </c>
      <c r="K29" s="19">
        <v>2.0052178538972512</v>
      </c>
      <c r="L29" s="19">
        <v>3.0568181818181817</v>
      </c>
      <c r="M29" s="19">
        <v>1.9789580129797819</v>
      </c>
      <c r="N29" s="19">
        <v>3.7011494252873565</v>
      </c>
      <c r="O29" s="19">
        <v>1.8307130554420437</v>
      </c>
      <c r="P29" s="19">
        <v>3.7241379310344827</v>
      </c>
      <c r="Q29" s="19">
        <v>1.8843890822523754</v>
      </c>
      <c r="R29" s="19">
        <v>3.375</v>
      </c>
      <c r="S29" s="19">
        <v>1.9494325729098299</v>
      </c>
      <c r="T29" s="19">
        <v>3.25</v>
      </c>
      <c r="U29" s="19">
        <v>1.9013002205689749</v>
      </c>
      <c r="V29" s="19">
        <f t="shared" si="5"/>
        <v>3.2789371547992237</v>
      </c>
      <c r="W29" s="13">
        <v>4</v>
      </c>
      <c r="X29" s="15">
        <f t="shared" si="0"/>
        <v>0.19047619047619047</v>
      </c>
      <c r="Y29" s="13">
        <v>5</v>
      </c>
      <c r="Z29" s="8">
        <f t="shared" si="1"/>
        <v>0.23809523809523808</v>
      </c>
      <c r="AA29" s="13">
        <v>12</v>
      </c>
      <c r="AB29" s="8">
        <f t="shared" si="2"/>
        <v>0.5714285714285714</v>
      </c>
      <c r="AC29" s="13"/>
    </row>
    <row r="30" spans="1:29" ht="12.75" x14ac:dyDescent="0.2">
      <c r="A30" s="59" t="s">
        <v>76</v>
      </c>
      <c r="B30" s="47">
        <v>12</v>
      </c>
      <c r="C30" s="13">
        <v>12</v>
      </c>
      <c r="D30" s="8">
        <f t="shared" si="7"/>
        <v>1</v>
      </c>
      <c r="E30" s="17">
        <v>282</v>
      </c>
      <c r="F30" s="21">
        <v>145</v>
      </c>
      <c r="G30" s="8">
        <f t="shared" si="6"/>
        <v>0.51418439716312059</v>
      </c>
      <c r="H30" s="19">
        <v>3.8671328671328671</v>
      </c>
      <c r="I30" s="19">
        <v>1.1084678058420097</v>
      </c>
      <c r="J30" s="19">
        <v>3.8741258741258742</v>
      </c>
      <c r="K30" s="19">
        <v>1.2211004784252282</v>
      </c>
      <c r="L30" s="19">
        <v>4.1764705882352944</v>
      </c>
      <c r="M30" s="19">
        <v>1.1279765754146216</v>
      </c>
      <c r="N30" s="19">
        <v>4.0507246376811592</v>
      </c>
      <c r="O30" s="19">
        <v>1.2862124772994614</v>
      </c>
      <c r="P30" s="19">
        <v>4.177777777777778</v>
      </c>
      <c r="Q30" s="19">
        <v>1.2805471467403589</v>
      </c>
      <c r="R30" s="19">
        <v>4.0147058823529411</v>
      </c>
      <c r="S30" s="19">
        <v>1.1481727455373478</v>
      </c>
      <c r="T30" s="19">
        <v>4.0851063829787231</v>
      </c>
      <c r="U30" s="19">
        <v>1.1921730561225914</v>
      </c>
      <c r="V30" s="19">
        <f t="shared" si="5"/>
        <v>4.0351491443263772</v>
      </c>
      <c r="W30" s="13">
        <v>0</v>
      </c>
      <c r="X30" s="15">
        <f t="shared" si="0"/>
        <v>0</v>
      </c>
      <c r="Y30" s="13">
        <v>2</v>
      </c>
      <c r="Z30" s="8">
        <f t="shared" si="1"/>
        <v>0.16666666666666666</v>
      </c>
      <c r="AA30" s="13">
        <v>10</v>
      </c>
      <c r="AB30" s="8">
        <f t="shared" si="2"/>
        <v>0.83333333333333337</v>
      </c>
      <c r="AC30" s="13"/>
    </row>
    <row r="31" spans="1:29" ht="12.75" x14ac:dyDescent="0.2">
      <c r="A31" s="59" t="s">
        <v>101</v>
      </c>
      <c r="B31" s="47">
        <v>11</v>
      </c>
      <c r="C31" s="13">
        <v>7</v>
      </c>
      <c r="D31" s="8">
        <f t="shared" si="7"/>
        <v>0.63636363636363635</v>
      </c>
      <c r="E31" s="17">
        <v>40</v>
      </c>
      <c r="F31" s="21">
        <v>20</v>
      </c>
      <c r="G31" s="8">
        <f t="shared" si="6"/>
        <v>0.5</v>
      </c>
      <c r="H31" s="19">
        <v>4.7</v>
      </c>
      <c r="I31" s="19">
        <v>0.47016234598162665</v>
      </c>
      <c r="J31" s="19">
        <v>4.6500000000000004</v>
      </c>
      <c r="K31" s="19">
        <v>0.4893604849295935</v>
      </c>
      <c r="L31" s="19">
        <v>4.6500000000000004</v>
      </c>
      <c r="M31" s="19">
        <v>0.4893604849295935</v>
      </c>
      <c r="N31" s="19">
        <v>4.75</v>
      </c>
      <c r="O31" s="19">
        <v>0.4442616583193193</v>
      </c>
      <c r="P31" s="19">
        <v>4.7777777777777777</v>
      </c>
      <c r="Q31" s="19">
        <v>0.42779263194649686</v>
      </c>
      <c r="R31" s="19">
        <v>4.5</v>
      </c>
      <c r="S31" s="19">
        <v>0.60697697866688394</v>
      </c>
      <c r="T31" s="19">
        <v>4.75</v>
      </c>
      <c r="U31" s="19">
        <v>0.4442616583193193</v>
      </c>
      <c r="V31" s="19">
        <f t="shared" si="5"/>
        <v>4.6825396825396828</v>
      </c>
      <c r="W31" s="13">
        <v>0</v>
      </c>
      <c r="X31" s="15">
        <f t="shared" si="0"/>
        <v>0</v>
      </c>
      <c r="Y31" s="13">
        <v>0</v>
      </c>
      <c r="Z31" s="8">
        <f t="shared" si="1"/>
        <v>0</v>
      </c>
      <c r="AA31" s="13">
        <v>7</v>
      </c>
      <c r="AB31" s="8">
        <f t="shared" si="2"/>
        <v>1</v>
      </c>
      <c r="AC31" s="13"/>
    </row>
    <row r="32" spans="1:29" ht="12.75" x14ac:dyDescent="0.2">
      <c r="A32" s="59" t="s">
        <v>77</v>
      </c>
      <c r="B32" s="47">
        <v>16</v>
      </c>
      <c r="C32" s="47">
        <v>13</v>
      </c>
      <c r="D32" s="8">
        <f t="shared" si="7"/>
        <v>0.8125</v>
      </c>
      <c r="E32" s="17">
        <v>90</v>
      </c>
      <c r="F32" s="47">
        <v>29</v>
      </c>
      <c r="G32" s="8">
        <f t="shared" si="6"/>
        <v>0.32222222222222224</v>
      </c>
      <c r="H32" s="19">
        <v>4.5517241379310347</v>
      </c>
      <c r="I32" s="19">
        <v>0.73611950197115916</v>
      </c>
      <c r="J32" s="19">
        <v>4.7241379310344831</v>
      </c>
      <c r="K32" s="19">
        <v>0.59139977560130941</v>
      </c>
      <c r="L32" s="19">
        <v>4.6896551724137927</v>
      </c>
      <c r="M32" s="19">
        <v>0.54139029200371125</v>
      </c>
      <c r="N32" s="19">
        <v>4.75</v>
      </c>
      <c r="O32" s="19">
        <v>0.79930525388545326</v>
      </c>
      <c r="P32" s="19">
        <v>5</v>
      </c>
      <c r="Q32" s="19">
        <v>0</v>
      </c>
      <c r="R32" s="19">
        <v>4.8275862068965516</v>
      </c>
      <c r="S32" s="19">
        <v>0.46820062223378095</v>
      </c>
      <c r="T32" s="19">
        <v>4.7931034482758621</v>
      </c>
      <c r="U32" s="19">
        <v>0.61986809338920523</v>
      </c>
      <c r="V32" s="19">
        <f t="shared" si="5"/>
        <v>4.76231527093596</v>
      </c>
      <c r="W32" s="13">
        <v>0</v>
      </c>
      <c r="X32" s="15">
        <f t="shared" si="0"/>
        <v>0</v>
      </c>
      <c r="Y32" s="13">
        <v>0</v>
      </c>
      <c r="Z32" s="8">
        <f t="shared" si="1"/>
        <v>0</v>
      </c>
      <c r="AA32" s="13">
        <v>13</v>
      </c>
      <c r="AB32" s="8">
        <f t="shared" si="2"/>
        <v>1</v>
      </c>
      <c r="AC32" s="13"/>
    </row>
    <row r="33" spans="1:29" ht="12.75" x14ac:dyDescent="0.2">
      <c r="A33" s="59" t="s">
        <v>78</v>
      </c>
      <c r="B33" s="47">
        <v>9</v>
      </c>
      <c r="C33" s="47">
        <v>9</v>
      </c>
      <c r="D33" s="8">
        <f t="shared" si="7"/>
        <v>1</v>
      </c>
      <c r="E33" s="17">
        <v>72</v>
      </c>
      <c r="F33" s="47">
        <v>61</v>
      </c>
      <c r="G33" s="8">
        <f t="shared" si="6"/>
        <v>0.84722222222222221</v>
      </c>
      <c r="H33" s="19">
        <v>4.0677966101694913</v>
      </c>
      <c r="I33" s="19">
        <v>1.2847166168091515</v>
      </c>
      <c r="J33" s="19">
        <v>3.95</v>
      </c>
      <c r="K33" s="19">
        <v>1.3830082662105747</v>
      </c>
      <c r="L33" s="19">
        <v>4.0999999999999996</v>
      </c>
      <c r="M33" s="19">
        <v>1.2031033318541859</v>
      </c>
      <c r="N33" s="19">
        <v>4.3389830508474576</v>
      </c>
      <c r="O33" s="19">
        <v>0.99325604386446631</v>
      </c>
      <c r="P33" s="19">
        <v>4.4528301886792452</v>
      </c>
      <c r="Q33" s="19">
        <v>0.99161945507664429</v>
      </c>
      <c r="R33" s="19">
        <v>4.1355932203389827</v>
      </c>
      <c r="S33" s="19">
        <v>1.1515750401327267</v>
      </c>
      <c r="T33" s="19">
        <v>4.2372881355932206</v>
      </c>
      <c r="U33" s="19">
        <v>1.2776457748105658</v>
      </c>
      <c r="V33" s="19">
        <f t="shared" si="5"/>
        <v>4.1832130293754854</v>
      </c>
      <c r="W33" s="13">
        <v>0</v>
      </c>
      <c r="X33" s="15">
        <f t="shared" si="0"/>
        <v>0</v>
      </c>
      <c r="Y33" s="13">
        <v>1</v>
      </c>
      <c r="Z33" s="8">
        <f t="shared" si="1"/>
        <v>0.1111111111111111</v>
      </c>
      <c r="AA33" s="13">
        <v>8</v>
      </c>
      <c r="AB33" s="8">
        <f t="shared" si="2"/>
        <v>0.88888888888888884</v>
      </c>
      <c r="AC33" s="13"/>
    </row>
    <row r="34" spans="1:29" ht="12.75" x14ac:dyDescent="0.2">
      <c r="A34" s="59" t="s">
        <v>79</v>
      </c>
      <c r="B34" s="47">
        <v>9</v>
      </c>
      <c r="C34" s="47">
        <v>9</v>
      </c>
      <c r="D34" s="8">
        <f t="shared" si="7"/>
        <v>1</v>
      </c>
      <c r="E34" s="17">
        <v>277</v>
      </c>
      <c r="F34" s="47">
        <v>202</v>
      </c>
      <c r="G34" s="8">
        <f t="shared" si="6"/>
        <v>0.72924187725631773</v>
      </c>
      <c r="H34" s="19">
        <v>3.6275510204081631</v>
      </c>
      <c r="I34" s="19">
        <v>1.0122613032717978</v>
      </c>
      <c r="J34" s="19">
        <v>3.4870466321243523</v>
      </c>
      <c r="K34" s="19">
        <v>1.1730871321812026</v>
      </c>
      <c r="L34" s="19">
        <v>3.523076923076923</v>
      </c>
      <c r="M34" s="19">
        <v>1.1984658445906076</v>
      </c>
      <c r="N34" s="19">
        <v>3.7120418848167538</v>
      </c>
      <c r="O34" s="19">
        <v>1.2077868051346985</v>
      </c>
      <c r="P34" s="19">
        <v>3.6489361702127661</v>
      </c>
      <c r="Q34" s="19">
        <v>1.3539993981666028</v>
      </c>
      <c r="R34" s="19">
        <v>3.4081632653061225</v>
      </c>
      <c r="S34" s="19">
        <v>1.361271914236754</v>
      </c>
      <c r="T34" s="19">
        <v>3.4742268041237114</v>
      </c>
      <c r="U34" s="19">
        <v>1.316241969543072</v>
      </c>
      <c r="V34" s="19">
        <f t="shared" si="5"/>
        <v>3.5544346714383983</v>
      </c>
      <c r="W34" s="13">
        <v>0</v>
      </c>
      <c r="X34" s="15">
        <f t="shared" si="0"/>
        <v>0</v>
      </c>
      <c r="Y34" s="13">
        <v>3</v>
      </c>
      <c r="Z34" s="8">
        <f t="shared" si="1"/>
        <v>0.33333333333333331</v>
      </c>
      <c r="AA34" s="13">
        <v>6</v>
      </c>
      <c r="AB34" s="8">
        <f t="shared" si="2"/>
        <v>0.66666666666666663</v>
      </c>
      <c r="AC34" s="13"/>
    </row>
    <row r="35" spans="1:29" ht="12.75" x14ac:dyDescent="0.2">
      <c r="A35" s="59" t="s">
        <v>80</v>
      </c>
      <c r="B35" s="47">
        <v>8</v>
      </c>
      <c r="C35" s="47">
        <v>7</v>
      </c>
      <c r="D35" s="8">
        <f t="shared" si="7"/>
        <v>0.875</v>
      </c>
      <c r="E35" s="17">
        <v>229</v>
      </c>
      <c r="F35" s="47">
        <v>128</v>
      </c>
      <c r="G35" s="8">
        <f t="shared" si="6"/>
        <v>0.55895196506550215</v>
      </c>
      <c r="H35" s="19">
        <v>3.9279999999999999</v>
      </c>
      <c r="I35" s="19">
        <v>0.87229767041214334</v>
      </c>
      <c r="J35" s="19">
        <v>3.8492063492063493</v>
      </c>
      <c r="K35" s="19">
        <v>0.88604704450687366</v>
      </c>
      <c r="L35" s="19">
        <v>3.9075630252100839</v>
      </c>
      <c r="M35" s="19">
        <v>0.79181829621100508</v>
      </c>
      <c r="N35" s="19">
        <v>4.1031746031746028</v>
      </c>
      <c r="O35" s="19">
        <v>0.83741855799226284</v>
      </c>
      <c r="P35" s="19">
        <v>4.056451612903226</v>
      </c>
      <c r="Q35" s="19">
        <v>1.2897495777279437</v>
      </c>
      <c r="R35" s="19">
        <v>3.847457627118644</v>
      </c>
      <c r="S35" s="19">
        <v>0.87341669835103519</v>
      </c>
      <c r="T35" s="19">
        <v>3.8174603174603177</v>
      </c>
      <c r="U35" s="19">
        <v>0.94995405068492544</v>
      </c>
      <c r="V35" s="19">
        <f t="shared" si="5"/>
        <v>3.9299019335818888</v>
      </c>
      <c r="W35" s="13">
        <v>0</v>
      </c>
      <c r="X35" s="15">
        <f t="shared" si="0"/>
        <v>0</v>
      </c>
      <c r="Y35" s="13">
        <v>0</v>
      </c>
      <c r="Z35" s="8">
        <f t="shared" si="1"/>
        <v>0</v>
      </c>
      <c r="AA35" s="13">
        <v>7</v>
      </c>
      <c r="AB35" s="8">
        <f t="shared" si="2"/>
        <v>1</v>
      </c>
      <c r="AC35" s="13"/>
    </row>
    <row r="36" spans="1:29" ht="12.75" x14ac:dyDescent="0.2">
      <c r="A36" s="59" t="s">
        <v>81</v>
      </c>
      <c r="B36" s="47">
        <v>11</v>
      </c>
      <c r="C36" s="47">
        <v>2</v>
      </c>
      <c r="D36" s="8">
        <f t="shared" si="7"/>
        <v>0.18181818181818182</v>
      </c>
      <c r="E36" s="17">
        <v>121</v>
      </c>
      <c r="F36" s="47">
        <v>13</v>
      </c>
      <c r="G36" s="8">
        <f t="shared" si="6"/>
        <v>0.10743801652892562</v>
      </c>
      <c r="H36" s="19">
        <v>4.0769230769230766</v>
      </c>
      <c r="I36" s="19">
        <v>1.3204505835470499</v>
      </c>
      <c r="J36" s="19">
        <v>3.9166666666666665</v>
      </c>
      <c r="K36" s="19">
        <v>1.4433756729740641</v>
      </c>
      <c r="L36" s="19">
        <v>4.0769230769230766</v>
      </c>
      <c r="M36" s="19">
        <v>1.382120258970402</v>
      </c>
      <c r="N36" s="19">
        <v>4.166666666666667</v>
      </c>
      <c r="O36" s="19">
        <v>1.4034589305344738</v>
      </c>
      <c r="P36" s="19">
        <v>4.1818181818181817</v>
      </c>
      <c r="Q36" s="19">
        <v>1.4709304414677</v>
      </c>
      <c r="R36" s="19">
        <v>3.6923076923076925</v>
      </c>
      <c r="S36" s="19">
        <v>1.7021856236720769</v>
      </c>
      <c r="T36" s="19">
        <v>3.9230769230769229</v>
      </c>
      <c r="U36" s="19">
        <v>1.7059473644448737</v>
      </c>
      <c r="V36" s="19">
        <f t="shared" si="5"/>
        <v>4.0049117549117552</v>
      </c>
      <c r="W36" s="13">
        <v>0</v>
      </c>
      <c r="X36" s="15">
        <f t="shared" si="0"/>
        <v>0</v>
      </c>
      <c r="Y36" s="13">
        <v>1</v>
      </c>
      <c r="Z36" s="8">
        <f t="shared" si="1"/>
        <v>0.5</v>
      </c>
      <c r="AA36" s="13">
        <v>1</v>
      </c>
      <c r="AB36" s="8">
        <f t="shared" si="2"/>
        <v>0.5</v>
      </c>
      <c r="AC36" s="13"/>
    </row>
    <row r="37" spans="1:29" ht="12.75" x14ac:dyDescent="0.2">
      <c r="A37" s="59" t="s">
        <v>82</v>
      </c>
      <c r="B37" s="47">
        <v>11</v>
      </c>
      <c r="C37" s="47">
        <v>6</v>
      </c>
      <c r="D37" s="8">
        <f t="shared" si="7"/>
        <v>0.54545454545454541</v>
      </c>
      <c r="E37" s="17">
        <v>153</v>
      </c>
      <c r="F37" s="47">
        <v>15</v>
      </c>
      <c r="G37" s="8">
        <f t="shared" si="6"/>
        <v>9.8039215686274508E-2</v>
      </c>
      <c r="H37" s="19">
        <v>4.666666666666667</v>
      </c>
      <c r="I37" s="19">
        <v>0.61721339984836654</v>
      </c>
      <c r="J37" s="19">
        <v>3.8666666666666667</v>
      </c>
      <c r="K37" s="19">
        <v>1.5055453054181618</v>
      </c>
      <c r="L37" s="19">
        <v>4.4000000000000004</v>
      </c>
      <c r="M37" s="19">
        <v>0.82807867121082612</v>
      </c>
      <c r="N37" s="19">
        <v>4.2666666666666666</v>
      </c>
      <c r="O37" s="19">
        <v>0.96115010472325502</v>
      </c>
      <c r="P37" s="19">
        <v>4.5333333333333332</v>
      </c>
      <c r="Q37" s="19">
        <v>1.0600988273786198</v>
      </c>
      <c r="R37" s="19">
        <v>4.4000000000000004</v>
      </c>
      <c r="S37" s="19">
        <v>0.82807867121082612</v>
      </c>
      <c r="T37" s="19">
        <v>4.333333333333333</v>
      </c>
      <c r="U37" s="19">
        <v>0.81649658092772515</v>
      </c>
      <c r="V37" s="19">
        <f t="shared" si="5"/>
        <v>4.352380952380952</v>
      </c>
      <c r="W37" s="13">
        <v>0</v>
      </c>
      <c r="X37" s="15">
        <f t="shared" si="0"/>
        <v>0</v>
      </c>
      <c r="Y37" s="13">
        <v>1</v>
      </c>
      <c r="Z37" s="8">
        <f t="shared" si="1"/>
        <v>0.16666666666666666</v>
      </c>
      <c r="AA37" s="13">
        <v>5</v>
      </c>
      <c r="AB37" s="8">
        <f t="shared" si="2"/>
        <v>0.83333333333333337</v>
      </c>
      <c r="AC37" s="13"/>
    </row>
    <row r="38" spans="1:29" ht="12.75" x14ac:dyDescent="0.2">
      <c r="A38" s="59" t="s">
        <v>83</v>
      </c>
      <c r="B38" s="47">
        <v>7</v>
      </c>
      <c r="C38" s="13">
        <v>7</v>
      </c>
      <c r="D38" s="8">
        <f t="shared" si="7"/>
        <v>1</v>
      </c>
      <c r="E38" s="17">
        <v>118</v>
      </c>
      <c r="F38" s="21">
        <v>25</v>
      </c>
      <c r="G38" s="8">
        <f t="shared" si="6"/>
        <v>0.21186440677966101</v>
      </c>
      <c r="H38" s="19">
        <v>4.24</v>
      </c>
      <c r="I38" s="19">
        <v>0.9255628917943215</v>
      </c>
      <c r="J38" s="19">
        <v>4</v>
      </c>
      <c r="K38" s="19">
        <v>1.0801234497346435</v>
      </c>
      <c r="L38" s="19">
        <v>4.4000000000000004</v>
      </c>
      <c r="M38" s="19">
        <v>0.81649658092772603</v>
      </c>
      <c r="N38" s="19">
        <v>4.32</v>
      </c>
      <c r="O38" s="19">
        <v>0.80208062770106425</v>
      </c>
      <c r="P38" s="19">
        <v>4.3600000000000003</v>
      </c>
      <c r="Q38" s="19">
        <v>0.86023252670426242</v>
      </c>
      <c r="R38" s="19">
        <v>4.3600000000000003</v>
      </c>
      <c r="S38" s="19">
        <v>0.95219045713904649</v>
      </c>
      <c r="T38" s="19">
        <v>4.4000000000000004</v>
      </c>
      <c r="U38" s="19">
        <v>0.8660254037844386</v>
      </c>
      <c r="V38" s="19">
        <f t="shared" si="5"/>
        <v>4.2971428571428572</v>
      </c>
      <c r="W38" s="13">
        <v>0</v>
      </c>
      <c r="X38" s="15">
        <f t="shared" si="0"/>
        <v>0</v>
      </c>
      <c r="Y38" s="13">
        <v>0</v>
      </c>
      <c r="Z38" s="8">
        <f t="shared" si="1"/>
        <v>0</v>
      </c>
      <c r="AA38" s="13">
        <v>7</v>
      </c>
      <c r="AB38" s="8">
        <f t="shared" si="2"/>
        <v>1</v>
      </c>
      <c r="AC38" s="13"/>
    </row>
    <row r="39" spans="1:29" ht="12.75" x14ac:dyDescent="0.2">
      <c r="A39" s="59" t="s">
        <v>84</v>
      </c>
      <c r="B39" s="47">
        <v>19</v>
      </c>
      <c r="C39" s="47">
        <v>19</v>
      </c>
      <c r="D39" s="8">
        <f t="shared" si="7"/>
        <v>1</v>
      </c>
      <c r="E39" s="17">
        <v>273</v>
      </c>
      <c r="F39" s="21">
        <v>160</v>
      </c>
      <c r="G39" s="8">
        <f t="shared" si="6"/>
        <v>0.58608058608058611</v>
      </c>
      <c r="H39" s="19">
        <v>4.5999999999999996</v>
      </c>
      <c r="I39" s="19">
        <v>0.73715414020074177</v>
      </c>
      <c r="J39" s="19">
        <v>4.3187499999999996</v>
      </c>
      <c r="K39" s="19">
        <v>1.066186261707629</v>
      </c>
      <c r="L39" s="19">
        <v>4.5935483870967744</v>
      </c>
      <c r="M39" s="19">
        <v>0.83508125581425741</v>
      </c>
      <c r="N39" s="19">
        <v>4.5723270440251573</v>
      </c>
      <c r="O39" s="19">
        <v>0.95770770293654339</v>
      </c>
      <c r="P39" s="19">
        <v>4.5897435897435894</v>
      </c>
      <c r="Q39" s="19">
        <v>1.1294977180676082</v>
      </c>
      <c r="R39" s="19">
        <v>4.53125</v>
      </c>
      <c r="S39" s="19">
        <v>1.0575982937502293</v>
      </c>
      <c r="T39" s="19">
        <v>4.6687500000000002</v>
      </c>
      <c r="U39" s="19">
        <v>0.80659136038114676</v>
      </c>
      <c r="V39" s="19">
        <f t="shared" si="5"/>
        <v>4.5534812886950737</v>
      </c>
      <c r="W39" s="13">
        <v>1</v>
      </c>
      <c r="X39" s="15">
        <f t="shared" ref="X39:X44" si="8">W39/C39</f>
        <v>5.2631578947368418E-2</v>
      </c>
      <c r="Y39" s="13">
        <v>0</v>
      </c>
      <c r="Z39" s="8">
        <f t="shared" ref="Z39:Z44" si="9">Y39/C39</f>
        <v>0</v>
      </c>
      <c r="AA39" s="13">
        <v>18</v>
      </c>
      <c r="AB39" s="8">
        <f t="shared" ref="AB39:AB44" si="10">AA39/C39</f>
        <v>0.94736842105263153</v>
      </c>
      <c r="AC39" s="13"/>
    </row>
    <row r="40" spans="1:29" ht="12.75" x14ac:dyDescent="0.2">
      <c r="A40" s="59" t="s">
        <v>85</v>
      </c>
      <c r="B40" s="47">
        <v>10</v>
      </c>
      <c r="C40" s="47">
        <v>10</v>
      </c>
      <c r="D40" s="8">
        <f t="shared" si="7"/>
        <v>1</v>
      </c>
      <c r="E40" s="17">
        <v>90</v>
      </c>
      <c r="F40" s="47">
        <v>66</v>
      </c>
      <c r="G40" s="8">
        <f t="shared" si="6"/>
        <v>0.73333333333333328</v>
      </c>
      <c r="H40" s="19">
        <v>4.3787878787878789</v>
      </c>
      <c r="I40" s="19">
        <v>1.0342615576811165</v>
      </c>
      <c r="J40" s="19">
        <v>4.2121212121212119</v>
      </c>
      <c r="K40" s="19">
        <v>1.2711612076565331</v>
      </c>
      <c r="L40" s="19">
        <v>4.2461538461538462</v>
      </c>
      <c r="M40" s="19">
        <v>1.3113777253185059</v>
      </c>
      <c r="N40" s="19">
        <v>4.5</v>
      </c>
      <c r="O40" s="19">
        <v>0.93232546314619624</v>
      </c>
      <c r="P40" s="19">
        <v>4.6818181818181817</v>
      </c>
      <c r="Q40" s="19">
        <v>0.86218132858270735</v>
      </c>
      <c r="R40" s="19">
        <v>4.6307692307692312</v>
      </c>
      <c r="S40" s="19">
        <v>0.91120165799808661</v>
      </c>
      <c r="T40" s="19">
        <v>4.4153846153846157</v>
      </c>
      <c r="U40" s="19">
        <v>1.1304355865703337</v>
      </c>
      <c r="V40" s="19">
        <f t="shared" si="5"/>
        <v>4.4378621378621386</v>
      </c>
      <c r="W40" s="13">
        <v>0</v>
      </c>
      <c r="X40" s="15">
        <f t="shared" si="8"/>
        <v>0</v>
      </c>
      <c r="Y40" s="13">
        <v>0</v>
      </c>
      <c r="Z40" s="8">
        <f t="shared" si="9"/>
        <v>0</v>
      </c>
      <c r="AA40" s="13">
        <v>10</v>
      </c>
      <c r="AB40" s="8">
        <f t="shared" si="10"/>
        <v>1</v>
      </c>
      <c r="AC40" s="13"/>
    </row>
    <row r="41" spans="1:29" ht="12.75" x14ac:dyDescent="0.2">
      <c r="A41" s="59" t="s">
        <v>86</v>
      </c>
      <c r="B41" s="47">
        <v>17</v>
      </c>
      <c r="C41" s="47">
        <v>1</v>
      </c>
      <c r="D41" s="8">
        <f t="shared" si="7"/>
        <v>5.8823529411764705E-2</v>
      </c>
      <c r="E41" s="17">
        <v>97</v>
      </c>
      <c r="F41" s="47">
        <v>17</v>
      </c>
      <c r="G41" s="8">
        <f t="shared" si="6"/>
        <v>0.17525773195876287</v>
      </c>
      <c r="H41" s="19">
        <v>4</v>
      </c>
      <c r="I41" s="19">
        <v>0.70710678118654757</v>
      </c>
      <c r="J41" s="19">
        <v>4.2941176470588234</v>
      </c>
      <c r="K41" s="19">
        <v>0.84887468762716445</v>
      </c>
      <c r="L41" s="19">
        <v>4.1764705882352944</v>
      </c>
      <c r="M41" s="19">
        <v>0.88284300116492065</v>
      </c>
      <c r="N41" s="19">
        <v>4.2941176470588234</v>
      </c>
      <c r="O41" s="19">
        <v>1.3117119482928086</v>
      </c>
      <c r="P41" s="19">
        <v>4.7058823529411766</v>
      </c>
      <c r="Q41" s="19">
        <v>0.58786753209725406</v>
      </c>
      <c r="R41" s="19">
        <v>4.5882352941176467</v>
      </c>
      <c r="S41" s="19">
        <v>0.71228711990072591</v>
      </c>
      <c r="T41" s="19">
        <v>4</v>
      </c>
      <c r="U41" s="19">
        <v>1.3693063937629153</v>
      </c>
      <c r="V41" s="19">
        <f t="shared" si="5"/>
        <v>4.2941176470588234</v>
      </c>
      <c r="W41" s="13">
        <v>0</v>
      </c>
      <c r="X41" s="15">
        <f t="shared" si="8"/>
        <v>0</v>
      </c>
      <c r="Y41" s="13">
        <v>0</v>
      </c>
      <c r="Z41" s="8">
        <f t="shared" si="9"/>
        <v>0</v>
      </c>
      <c r="AA41" s="13">
        <v>1</v>
      </c>
      <c r="AB41" s="8">
        <f t="shared" si="10"/>
        <v>1</v>
      </c>
      <c r="AC41" s="13"/>
    </row>
    <row r="42" spans="1:29" ht="12.75" x14ac:dyDescent="0.2">
      <c r="A42" s="59" t="s">
        <v>87</v>
      </c>
      <c r="B42" s="47">
        <v>6</v>
      </c>
      <c r="C42" s="47">
        <v>6</v>
      </c>
      <c r="D42" s="8">
        <f t="shared" si="7"/>
        <v>1</v>
      </c>
      <c r="E42" s="17">
        <v>78</v>
      </c>
      <c r="F42" s="47">
        <v>20</v>
      </c>
      <c r="G42" s="8">
        <f t="shared" si="6"/>
        <v>0.25641025641025639</v>
      </c>
      <c r="H42" s="19">
        <v>4.2</v>
      </c>
      <c r="I42" s="19">
        <v>0.89442719099991552</v>
      </c>
      <c r="J42" s="19">
        <v>4.0999999999999996</v>
      </c>
      <c r="K42" s="19">
        <v>1.0208355710680812</v>
      </c>
      <c r="L42" s="19">
        <v>4.3499999999999996</v>
      </c>
      <c r="M42" s="19">
        <v>1.039989878493258</v>
      </c>
      <c r="N42" s="19">
        <v>3.7</v>
      </c>
      <c r="O42" s="19">
        <v>1.0809352675491619</v>
      </c>
      <c r="P42" s="19">
        <v>4.3499999999999996</v>
      </c>
      <c r="Q42" s="19">
        <v>1.3088765773505318</v>
      </c>
      <c r="R42" s="19">
        <v>4.25</v>
      </c>
      <c r="S42" s="19">
        <v>1.019545822516343</v>
      </c>
      <c r="T42" s="19">
        <v>4.45</v>
      </c>
      <c r="U42" s="19">
        <v>0.68633274115325926</v>
      </c>
      <c r="V42" s="19">
        <f t="shared" si="5"/>
        <v>4.2</v>
      </c>
      <c r="W42" s="13">
        <v>0</v>
      </c>
      <c r="X42" s="15">
        <f t="shared" si="8"/>
        <v>0</v>
      </c>
      <c r="Y42" s="13">
        <v>0</v>
      </c>
      <c r="Z42" s="8">
        <f t="shared" si="9"/>
        <v>0</v>
      </c>
      <c r="AA42" s="13">
        <v>6</v>
      </c>
      <c r="AB42" s="8">
        <f t="shared" si="10"/>
        <v>1</v>
      </c>
      <c r="AC42" s="13"/>
    </row>
    <row r="43" spans="1:29" ht="12.75" x14ac:dyDescent="0.2">
      <c r="A43" s="59" t="s">
        <v>88</v>
      </c>
      <c r="B43" s="47">
        <v>20</v>
      </c>
      <c r="C43" s="47">
        <v>17</v>
      </c>
      <c r="D43" s="8">
        <f t="shared" si="7"/>
        <v>0.85</v>
      </c>
      <c r="E43" s="17">
        <v>151</v>
      </c>
      <c r="F43" s="47">
        <v>87</v>
      </c>
      <c r="G43" s="8">
        <f t="shared" si="6"/>
        <v>0.57615894039735094</v>
      </c>
      <c r="H43" s="19">
        <v>3.776470588235294</v>
      </c>
      <c r="I43" s="19">
        <v>1.4830508338928792</v>
      </c>
      <c r="J43" s="19">
        <v>3.9529411764705884</v>
      </c>
      <c r="K43" s="19">
        <v>1.3084513051417581</v>
      </c>
      <c r="L43" s="19">
        <v>4.0617283950617287</v>
      </c>
      <c r="M43" s="19">
        <v>1.2282678760387096</v>
      </c>
      <c r="N43" s="19">
        <v>4.1052631578947372</v>
      </c>
      <c r="O43" s="19">
        <v>1.4196614372769403</v>
      </c>
      <c r="P43" s="19">
        <v>3.9027777777777777</v>
      </c>
      <c r="Q43" s="19">
        <v>1.7292815590542598</v>
      </c>
      <c r="R43" s="19">
        <v>4.3414634146341466</v>
      </c>
      <c r="S43" s="19">
        <v>1.1570451104144022</v>
      </c>
      <c r="T43" s="19">
        <v>3.9058823529411764</v>
      </c>
      <c r="U43" s="19">
        <v>1.4607852536984924</v>
      </c>
      <c r="V43" s="19">
        <f t="shared" si="5"/>
        <v>4.0066466947164932</v>
      </c>
      <c r="W43" s="13">
        <v>1</v>
      </c>
      <c r="X43" s="15">
        <f t="shared" si="8"/>
        <v>5.8823529411764705E-2</v>
      </c>
      <c r="Y43" s="13">
        <v>4</v>
      </c>
      <c r="Z43" s="8">
        <f t="shared" si="9"/>
        <v>0.23529411764705882</v>
      </c>
      <c r="AA43" s="13">
        <v>12</v>
      </c>
      <c r="AB43" s="8">
        <f t="shared" si="10"/>
        <v>0.70588235294117652</v>
      </c>
      <c r="AC43" s="13"/>
    </row>
    <row r="44" spans="1:29" ht="12.75" x14ac:dyDescent="0.2">
      <c r="A44" s="59" t="s">
        <v>89</v>
      </c>
      <c r="B44" s="47">
        <v>15</v>
      </c>
      <c r="C44" s="47">
        <v>15</v>
      </c>
      <c r="D44" s="8">
        <f t="shared" si="7"/>
        <v>1</v>
      </c>
      <c r="E44" s="17">
        <v>140</v>
      </c>
      <c r="F44" s="47">
        <v>117</v>
      </c>
      <c r="G44" s="8">
        <f t="shared" si="6"/>
        <v>0.83571428571428574</v>
      </c>
      <c r="H44" s="19">
        <v>4.5043478260869563</v>
      </c>
      <c r="I44" s="19">
        <v>0.88232063475652833</v>
      </c>
      <c r="J44" s="19">
        <v>4.4615384615384617</v>
      </c>
      <c r="K44" s="19">
        <v>0.91480600485851493</v>
      </c>
      <c r="L44" s="19">
        <v>4.5470085470085468</v>
      </c>
      <c r="M44" s="19">
        <v>0.85597017446958534</v>
      </c>
      <c r="N44" s="19">
        <v>4.5575221238938051</v>
      </c>
      <c r="O44" s="19">
        <v>1.0258972823246792</v>
      </c>
      <c r="P44" s="19">
        <v>4.6034482758620694</v>
      </c>
      <c r="Q44" s="19">
        <v>0.87356650621438758</v>
      </c>
      <c r="R44" s="19">
        <v>4.5299145299145298</v>
      </c>
      <c r="S44" s="19">
        <v>0.90565892922234603</v>
      </c>
      <c r="T44" s="19">
        <v>4.7304347826086959</v>
      </c>
      <c r="U44" s="19">
        <v>0.74128550186199127</v>
      </c>
      <c r="V44" s="19">
        <f t="shared" si="5"/>
        <v>4.5620306495590084</v>
      </c>
      <c r="W44" s="13">
        <v>0</v>
      </c>
      <c r="X44" s="15">
        <f t="shared" si="8"/>
        <v>0</v>
      </c>
      <c r="Y44" s="13">
        <v>0</v>
      </c>
      <c r="Z44" s="8">
        <f t="shared" si="9"/>
        <v>0</v>
      </c>
      <c r="AA44" s="13">
        <v>15</v>
      </c>
      <c r="AB44" s="8">
        <f t="shared" si="10"/>
        <v>1</v>
      </c>
      <c r="AC44" s="13"/>
    </row>
    <row r="45" spans="1:29" ht="12.75" x14ac:dyDescent="0.2">
      <c r="A45" s="59" t="s">
        <v>90</v>
      </c>
      <c r="B45" s="47">
        <v>0</v>
      </c>
      <c r="C45" s="47">
        <v>0</v>
      </c>
      <c r="D45" s="8"/>
      <c r="E45" s="21">
        <v>0</v>
      </c>
      <c r="F45" s="47">
        <v>0</v>
      </c>
      <c r="G45" s="8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19"/>
      <c r="X45" s="15"/>
      <c r="Y45" s="13"/>
      <c r="Z45" s="8"/>
      <c r="AA45" s="13"/>
      <c r="AB45" s="8"/>
      <c r="AC45" s="13"/>
    </row>
    <row r="46" spans="1:29" x14ac:dyDescent="0.2">
      <c r="A46" s="26" t="s">
        <v>25</v>
      </c>
      <c r="B46" s="21"/>
      <c r="C46" s="22"/>
      <c r="D46" s="8"/>
      <c r="E46" s="23"/>
      <c r="F46" s="24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19"/>
      <c r="W46" s="25"/>
      <c r="X46" s="15"/>
      <c r="Y46" s="25"/>
      <c r="Z46" s="8"/>
      <c r="AA46" s="13"/>
      <c r="AB46" s="8"/>
      <c r="AC46" s="13"/>
    </row>
    <row r="47" spans="1:29" x14ac:dyDescent="0.2">
      <c r="A47" s="20" t="s">
        <v>26</v>
      </c>
      <c r="B47" s="21">
        <f>SUM(B8,B21,B25,B26,B43,B44,B45)</f>
        <v>78</v>
      </c>
      <c r="C47" s="21">
        <f>SUM(C8,C21,C25,C26,C43,C44,C45)</f>
        <v>70</v>
      </c>
      <c r="D47" s="8">
        <f t="shared" si="7"/>
        <v>0.89743589743589747</v>
      </c>
      <c r="E47" s="53">
        <v>687</v>
      </c>
      <c r="F47" s="13">
        <v>401</v>
      </c>
      <c r="G47" s="8">
        <f t="shared" si="6"/>
        <v>0.58369723435225618</v>
      </c>
      <c r="H47" s="43">
        <v>4.2297979797979801</v>
      </c>
      <c r="I47" s="43">
        <v>1.1518706676679826</v>
      </c>
      <c r="J47" s="43">
        <v>4.2284263959390866</v>
      </c>
      <c r="K47" s="43">
        <v>1.120525168092833</v>
      </c>
      <c r="L47" s="43">
        <v>4.3634020618556697</v>
      </c>
      <c r="M47" s="43">
        <v>1.0112548927365406</v>
      </c>
      <c r="N47" s="43">
        <v>4.4441489361702127</v>
      </c>
      <c r="O47" s="43">
        <v>1.1276253842000001</v>
      </c>
      <c r="P47" s="43">
        <v>4.4607329842931938</v>
      </c>
      <c r="Q47" s="43">
        <v>1.16703518150362</v>
      </c>
      <c r="R47" s="43">
        <v>4.3954081632653059</v>
      </c>
      <c r="S47" s="43">
        <v>1.045892874336527</v>
      </c>
      <c r="T47" s="43">
        <v>4.3535353535353538</v>
      </c>
      <c r="U47" s="43">
        <v>1.1346164806843912</v>
      </c>
      <c r="V47" s="19">
        <f t="shared" si="5"/>
        <v>4.3536359821224</v>
      </c>
      <c r="W47" s="21">
        <f>SUM(W8,W21,W25,W26,W43,W44,W45)</f>
        <v>2</v>
      </c>
      <c r="X47" s="15">
        <f t="shared" ref="X47:X52" si="11">W47/C47</f>
        <v>2.8571428571428571E-2</v>
      </c>
      <c r="Y47" s="21">
        <f>SUM(Y8,Y21,Y25,Y26,Y43,Y44,Y45)</f>
        <v>4</v>
      </c>
      <c r="Z47" s="8">
        <f t="shared" ref="Z47:Z52" si="12">Y47/C47</f>
        <v>5.7142857142857141E-2</v>
      </c>
      <c r="AA47" s="21">
        <f>SUM(AA8,AA21,AA25,AA26,AA43,AA44,AA45)</f>
        <v>64</v>
      </c>
      <c r="AB47" s="8">
        <f t="shared" ref="AB47:AB52" si="13">AA47/C47</f>
        <v>0.91428571428571426</v>
      </c>
      <c r="AC47" s="56"/>
    </row>
    <row r="48" spans="1:29" x14ac:dyDescent="0.2">
      <c r="A48" s="20" t="s">
        <v>27</v>
      </c>
      <c r="B48" s="21">
        <f>SUM(B13,B14,B22,B41,B42)</f>
        <v>45</v>
      </c>
      <c r="C48" s="21">
        <f>SUM(C13,C14,C22,C41,C42)</f>
        <v>28</v>
      </c>
      <c r="D48" s="8">
        <f t="shared" si="7"/>
        <v>0.62222222222222223</v>
      </c>
      <c r="E48" s="53">
        <v>435</v>
      </c>
      <c r="F48" s="53">
        <v>120</v>
      </c>
      <c r="G48" s="8">
        <f t="shared" si="6"/>
        <v>0.27586206896551724</v>
      </c>
      <c r="H48" s="43">
        <v>4.2333333333333334</v>
      </c>
      <c r="I48" s="43">
        <v>0.83749660311197083</v>
      </c>
      <c r="J48" s="43">
        <v>4.0999999999999996</v>
      </c>
      <c r="K48" s="43">
        <v>1.0240798288211319</v>
      </c>
      <c r="L48" s="43">
        <v>4.333333333333333</v>
      </c>
      <c r="M48" s="43">
        <v>0.8533998573509427</v>
      </c>
      <c r="N48" s="43">
        <v>4.0420168067226889</v>
      </c>
      <c r="O48" s="43">
        <v>1.2030678157139216</v>
      </c>
      <c r="P48" s="43">
        <v>4.5462184873949578</v>
      </c>
      <c r="Q48" s="43">
        <v>0.96329148975353762</v>
      </c>
      <c r="R48" s="43">
        <v>4.3416666666666668</v>
      </c>
      <c r="S48" s="43">
        <v>0.93929916063268526</v>
      </c>
      <c r="T48" s="43">
        <v>4.2796610169491522</v>
      </c>
      <c r="U48" s="43">
        <v>1.0368063490719368</v>
      </c>
      <c r="V48" s="19">
        <f t="shared" si="5"/>
        <v>4.2680328063428759</v>
      </c>
      <c r="W48" s="21">
        <f>SUM(W13,W14,W22,W41,W42)</f>
        <v>0</v>
      </c>
      <c r="X48" s="15">
        <f t="shared" si="11"/>
        <v>0</v>
      </c>
      <c r="Y48" s="21">
        <f>SUM(Y13,Y14,Y22,Y41,Y42)</f>
        <v>0</v>
      </c>
      <c r="Z48" s="8">
        <f t="shared" si="12"/>
        <v>0</v>
      </c>
      <c r="AA48" s="21">
        <f>SUM(AA13,AA14,AA22,AA41,AA42)</f>
        <v>28</v>
      </c>
      <c r="AB48" s="8">
        <f t="shared" si="13"/>
        <v>1</v>
      </c>
      <c r="AC48" s="56"/>
    </row>
    <row r="49" spans="1:29" x14ac:dyDescent="0.2">
      <c r="A49" s="20" t="s">
        <v>28</v>
      </c>
      <c r="B49" s="21">
        <f>SUM(B11,B12,B23,B37,B40)</f>
        <v>55</v>
      </c>
      <c r="C49" s="21">
        <f>SUM(C11,C12,C23,C37,C40)</f>
        <v>42</v>
      </c>
      <c r="D49" s="8">
        <f t="shared" si="7"/>
        <v>0.76363636363636367</v>
      </c>
      <c r="E49" s="53">
        <v>698</v>
      </c>
      <c r="F49" s="53">
        <v>197</v>
      </c>
      <c r="G49" s="8">
        <f t="shared" si="6"/>
        <v>0.2822349570200573</v>
      </c>
      <c r="H49" s="43">
        <v>4.4619289340101522</v>
      </c>
      <c r="I49" s="43">
        <v>0.90622694764509382</v>
      </c>
      <c r="J49" s="43">
        <v>4.1624365482233499</v>
      </c>
      <c r="K49" s="43">
        <v>1.2952070799227053</v>
      </c>
      <c r="L49" s="43">
        <v>4.4397905759162306</v>
      </c>
      <c r="M49" s="43">
        <v>1.0184032693725089</v>
      </c>
      <c r="N49" s="43">
        <v>4.4205128205128208</v>
      </c>
      <c r="O49" s="43">
        <v>1.0441736947135258</v>
      </c>
      <c r="P49" s="43">
        <v>4.6395939086294415</v>
      </c>
      <c r="Q49" s="43">
        <v>0.8250268007789342</v>
      </c>
      <c r="R49" s="43">
        <v>4.5916230366492146</v>
      </c>
      <c r="S49" s="43">
        <v>0.85269417254228452</v>
      </c>
      <c r="T49" s="43">
        <v>4.341836734693878</v>
      </c>
      <c r="U49" s="43">
        <v>1.0672200618369356</v>
      </c>
      <c r="V49" s="19">
        <f t="shared" si="5"/>
        <v>4.436817508376441</v>
      </c>
      <c r="W49" s="21">
        <f>SUM(W11,W12,W23,W37,W40)</f>
        <v>0</v>
      </c>
      <c r="X49" s="15">
        <f t="shared" si="11"/>
        <v>0</v>
      </c>
      <c r="Y49" s="21">
        <f>SUM(Y11,Y12,Y23,Y37,Y40)</f>
        <v>3</v>
      </c>
      <c r="Z49" s="8">
        <f t="shared" si="12"/>
        <v>7.1428571428571425E-2</v>
      </c>
      <c r="AA49" s="21">
        <f>SUM(AA11,AA12,AA23,AA37,AA40)</f>
        <v>39</v>
      </c>
      <c r="AB49" s="8">
        <f t="shared" si="13"/>
        <v>0.9285714285714286</v>
      </c>
      <c r="AC49" s="56"/>
    </row>
    <row r="50" spans="1:29" x14ac:dyDescent="0.2">
      <c r="A50" s="20" t="s">
        <v>29</v>
      </c>
      <c r="B50" s="21">
        <f>SUM(B3,B6,B9,B10,B16,B17,B18,B19,B20,B24,B39)</f>
        <v>178</v>
      </c>
      <c r="C50" s="21">
        <f>SUM(C3,C6,C9,C10,C16,C17,C18,C19,C20,C24,C39)</f>
        <v>156</v>
      </c>
      <c r="D50" s="8">
        <f t="shared" si="7"/>
        <v>0.8764044943820225</v>
      </c>
      <c r="E50" s="53">
        <v>3545</v>
      </c>
      <c r="F50" s="53">
        <v>1511</v>
      </c>
      <c r="G50" s="8">
        <f t="shared" si="6"/>
        <v>0.42623413258110016</v>
      </c>
      <c r="H50" s="43">
        <v>4.0691275167785239</v>
      </c>
      <c r="I50" s="43">
        <v>1.176179477679796</v>
      </c>
      <c r="J50" s="43">
        <v>3.9892617449664431</v>
      </c>
      <c r="K50" s="43">
        <v>1.256234469458702</v>
      </c>
      <c r="L50" s="43">
        <v>4.1204576043068641</v>
      </c>
      <c r="M50" s="43">
        <v>1.1878844304421696</v>
      </c>
      <c r="N50" s="43">
        <v>4.1879240162822251</v>
      </c>
      <c r="O50" s="43">
        <v>1.2389210445832908</v>
      </c>
      <c r="P50" s="43">
        <v>4.329001367989056</v>
      </c>
      <c r="Q50" s="43">
        <v>1.2373246021613735</v>
      </c>
      <c r="R50" s="43">
        <v>4.096774193548387</v>
      </c>
      <c r="S50" s="43">
        <v>1.2619474803893191</v>
      </c>
      <c r="T50" s="43">
        <v>4.1292929292929292</v>
      </c>
      <c r="U50" s="43">
        <v>1.2457950182421369</v>
      </c>
      <c r="V50" s="19">
        <f t="shared" si="5"/>
        <v>4.1316913390234893</v>
      </c>
      <c r="W50" s="21">
        <f>SUM(W3,W6,W9,W10,W16,W17,W18,W19,W20,W24,W39)</f>
        <v>2</v>
      </c>
      <c r="X50" s="15">
        <f t="shared" si="11"/>
        <v>1.282051282051282E-2</v>
      </c>
      <c r="Y50" s="21">
        <f>SUM(Y3,Y6,Y9,Y10,Y16,Y17,Y18,Y19,Y20,Y24,Y39)</f>
        <v>16</v>
      </c>
      <c r="Z50" s="8">
        <f t="shared" si="12"/>
        <v>0.10256410256410256</v>
      </c>
      <c r="AA50" s="21">
        <f>SUM(AA3,AA6,AA9,AA10,AA16,AA17,AA18,AA19,AA20,AA24,AA39)</f>
        <v>138</v>
      </c>
      <c r="AB50" s="8">
        <f t="shared" si="13"/>
        <v>0.88461538461538458</v>
      </c>
      <c r="AC50" s="56"/>
    </row>
    <row r="51" spans="1:29" x14ac:dyDescent="0.2">
      <c r="A51" s="20" t="s">
        <v>30</v>
      </c>
      <c r="B51" s="21">
        <f>SUM(B4,B5,B7,B15,B27:B36,B38)</f>
        <v>212</v>
      </c>
      <c r="C51" s="21">
        <f>SUM(C4,C5,C7,C15,C27:C36,C38)</f>
        <v>167</v>
      </c>
      <c r="D51" s="8">
        <f t="shared" si="7"/>
        <v>0.78773584905660377</v>
      </c>
      <c r="E51" s="53">
        <v>2664</v>
      </c>
      <c r="F51" s="53">
        <v>1265</v>
      </c>
      <c r="G51" s="8">
        <f t="shared" si="6"/>
        <v>0.47484984984984985</v>
      </c>
      <c r="H51" s="43">
        <v>3.9239482200647249</v>
      </c>
      <c r="I51" s="43">
        <v>1.1994773263492635</v>
      </c>
      <c r="J51" s="43">
        <v>3.8311897106109325</v>
      </c>
      <c r="K51" s="43">
        <v>1.2981048873858791</v>
      </c>
      <c r="L51" s="43">
        <v>3.9666666666666668</v>
      </c>
      <c r="M51" s="43">
        <v>1.2633770252783159</v>
      </c>
      <c r="N51" s="43">
        <v>4.0860389610389607</v>
      </c>
      <c r="O51" s="43">
        <v>1.2646798030202102</v>
      </c>
      <c r="P51" s="43">
        <v>4.200503355704698</v>
      </c>
      <c r="Q51" s="43">
        <v>1.2897189853924618</v>
      </c>
      <c r="R51" s="43">
        <v>3.9446704637917005</v>
      </c>
      <c r="S51" s="43">
        <v>1.3251014316586884</v>
      </c>
      <c r="T51" s="43">
        <v>3.9725585149313964</v>
      </c>
      <c r="U51" s="43">
        <v>1.29091112252479</v>
      </c>
      <c r="V51" s="19">
        <f t="shared" si="5"/>
        <v>3.9893679846870116</v>
      </c>
      <c r="W51" s="21">
        <f>SUM(W4,W5,W7,W15,W27:W36,W38)</f>
        <v>6</v>
      </c>
      <c r="X51" s="15">
        <f t="shared" si="11"/>
        <v>3.5928143712574849E-2</v>
      </c>
      <c r="Y51" s="21">
        <f>SUM(Y4,Y5,Y7,Y15,Y27:Y36,Y38)</f>
        <v>18</v>
      </c>
      <c r="Z51" s="8">
        <f t="shared" si="12"/>
        <v>0.10778443113772455</v>
      </c>
      <c r="AA51" s="21">
        <f>SUM(AA4,AA5,AA7,AA15,AA27:AA36,AA38)</f>
        <v>143</v>
      </c>
      <c r="AB51" s="8">
        <f t="shared" si="13"/>
        <v>0.85628742514970058</v>
      </c>
      <c r="AC51" s="56"/>
    </row>
    <row r="52" spans="1:29" x14ac:dyDescent="0.2">
      <c r="A52" s="27" t="s">
        <v>23</v>
      </c>
      <c r="B52" s="10">
        <f>SUM(B3:B45)</f>
        <v>568</v>
      </c>
      <c r="C52" s="10">
        <f>SUM(C3:C45)</f>
        <v>463</v>
      </c>
      <c r="D52" s="11">
        <f t="shared" si="7"/>
        <v>0.8151408450704225</v>
      </c>
      <c r="E52" s="10">
        <f>SUM(E3:E45)</f>
        <v>7971</v>
      </c>
      <c r="F52" s="10">
        <f>SUM(F3:F45)</f>
        <v>3494</v>
      </c>
      <c r="G52" s="11">
        <f t="shared" si="6"/>
        <v>0.43833897879814326</v>
      </c>
      <c r="H52" s="33">
        <v>4.0636813027042749</v>
      </c>
      <c r="I52" s="33">
        <v>1.1661122834792284</v>
      </c>
      <c r="J52" s="33">
        <v>3.9732946298984033</v>
      </c>
      <c r="K52" s="33">
        <v>1.2581376353600908</v>
      </c>
      <c r="L52" s="33">
        <v>4.1180087847730604</v>
      </c>
      <c r="M52" s="33">
        <v>1.1873975101131806</v>
      </c>
      <c r="N52" s="33">
        <v>4.1875736160188453</v>
      </c>
      <c r="O52" s="33">
        <v>1.2303855025991588</v>
      </c>
      <c r="P52" s="33">
        <v>4.3242840095465391</v>
      </c>
      <c r="Q52" s="33">
        <v>1.225232489296171</v>
      </c>
      <c r="R52" s="33">
        <v>4.1125730994152043</v>
      </c>
      <c r="S52" s="33">
        <v>1.2464232954770198</v>
      </c>
      <c r="T52" s="33">
        <v>4.115899825276645</v>
      </c>
      <c r="U52" s="33">
        <v>1.2406213112187963</v>
      </c>
      <c r="V52" s="33">
        <f t="shared" si="5"/>
        <v>4.1279021810904251</v>
      </c>
      <c r="W52" s="10">
        <f>SUM(W3:W45)</f>
        <v>10</v>
      </c>
      <c r="X52" s="16">
        <f t="shared" si="11"/>
        <v>2.159827213822894E-2</v>
      </c>
      <c r="Y52" s="10">
        <f>SUM(Y3:Y45)</f>
        <v>41</v>
      </c>
      <c r="Z52" s="11">
        <f t="shared" si="12"/>
        <v>8.8552915766738655E-2</v>
      </c>
      <c r="AA52" s="10">
        <f>SUM(AA3:AA45)</f>
        <v>412</v>
      </c>
      <c r="AB52" s="11">
        <f t="shared" si="13"/>
        <v>0.88984881209503242</v>
      </c>
      <c r="AC52" s="56"/>
    </row>
    <row r="53" spans="1:29" x14ac:dyDescent="0.2">
      <c r="J53" s="37"/>
      <c r="L53" s="37"/>
      <c r="N53" s="37"/>
      <c r="P53" s="37"/>
      <c r="R53" s="37"/>
    </row>
    <row r="54" spans="1:29" x14ac:dyDescent="0.2"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</row>
    <row r="55" spans="1:29" ht="12.75" x14ac:dyDescent="0.2">
      <c r="B55" s="45"/>
      <c r="C55"/>
    </row>
    <row r="56" spans="1:29" x14ac:dyDescent="0.2">
      <c r="D56" s="8"/>
    </row>
    <row r="57" spans="1:29" ht="12.75" x14ac:dyDescent="0.2">
      <c r="A57" s="44"/>
      <c r="B57" s="45"/>
      <c r="C57" s="9"/>
    </row>
    <row r="58" spans="1:29" ht="12.75" x14ac:dyDescent="0.2">
      <c r="A58" s="44"/>
      <c r="B58" s="45"/>
      <c r="C58"/>
    </row>
    <row r="59" spans="1:29" ht="12.75" x14ac:dyDescent="0.2">
      <c r="B59" s="45"/>
      <c r="C59"/>
    </row>
    <row r="60" spans="1:29" ht="12.75" x14ac:dyDescent="0.2">
      <c r="B60" s="45"/>
    </row>
    <row r="61" spans="1:29" ht="12.75" x14ac:dyDescent="0.2">
      <c r="B61" s="45"/>
    </row>
    <row r="62" spans="1:29" ht="12.75" x14ac:dyDescent="0.2">
      <c r="A62" s="57"/>
    </row>
    <row r="63" spans="1:29" ht="12.75" x14ac:dyDescent="0.2">
      <c r="A63" s="57"/>
    </row>
  </sheetData>
  <mergeCells count="4">
    <mergeCell ref="W2:X2"/>
    <mergeCell ref="Y2:Z2"/>
    <mergeCell ref="AA2:AB2"/>
    <mergeCell ref="W1:AB1"/>
  </mergeCells>
  <pageMargins left="0.47244094488188981" right="0.27559055118110237" top="0.9055118110236221" bottom="0.43307086614173229" header="0" footer="0"/>
  <pageSetup paperSize="8" scale="60" orientation="landscape" r:id="rId1"/>
  <headerFooter alignWithMargins="0">
    <oddHeader>&amp;C&amp;"Arial,Negrita"&amp;12RESULTADOS FINALES MASTER</oddHeader>
  </headerFooter>
  <ignoredErrors>
    <ignoredError sqref="D47:D52 Z47:Z52" formula="1"/>
    <ignoredError sqref="X46 X3:X5 X8:X11 X13:X16" unlockedFormula="1"/>
    <ignoredError sqref="X47:X52" formula="1" unlockedFormula="1"/>
    <ignoredError sqref="Y5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53"/>
  <sheetViews>
    <sheetView zoomScale="85" zoomScaleNormal="85" workbookViewId="0">
      <pane xSplit="1" topLeftCell="B1" activePane="topRight" state="frozen"/>
      <selection pane="topRight" activeCell="A33" sqref="A33"/>
    </sheetView>
  </sheetViews>
  <sheetFormatPr baseColWidth="10" defaultRowHeight="12" x14ac:dyDescent="0.2"/>
  <cols>
    <col min="1" max="1" width="48.85546875" style="9" customWidth="1"/>
    <col min="2" max="2" width="11.42578125" style="13" customWidth="1"/>
    <col min="3" max="3" width="11.28515625" style="13" customWidth="1"/>
    <col min="4" max="4" width="11.42578125" style="13" customWidth="1"/>
    <col min="5" max="5" width="13.28515625" style="13" customWidth="1"/>
    <col min="6" max="11" width="7.85546875" style="9" customWidth="1"/>
    <col min="12" max="13" width="7.140625" style="9" customWidth="1"/>
    <col min="14" max="17" width="7.42578125" style="9" customWidth="1"/>
    <col min="18" max="18" width="11.42578125" style="9" customWidth="1"/>
    <col min="19" max="19" width="5.28515625" style="13" customWidth="1"/>
    <col min="20" max="20" width="8.28515625" style="9" customWidth="1"/>
    <col min="21" max="21" width="4.5703125" style="9" customWidth="1"/>
    <col min="22" max="22" width="8.5703125" style="9" customWidth="1"/>
    <col min="23" max="23" width="5.28515625" style="9" customWidth="1"/>
    <col min="24" max="24" width="9.28515625" style="9" customWidth="1"/>
    <col min="25" max="16384" width="11.42578125" style="9"/>
  </cols>
  <sheetData>
    <row r="1" spans="1:25" s="12" customFormat="1" ht="12.75" customHeight="1" x14ac:dyDescent="0.2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97" t="s">
        <v>24</v>
      </c>
      <c r="T1" s="97"/>
      <c r="U1" s="97"/>
      <c r="V1" s="97"/>
      <c r="W1" s="97"/>
      <c r="X1" s="97"/>
    </row>
    <row r="2" spans="1:25" s="12" customFormat="1" ht="47.25" customHeight="1" x14ac:dyDescent="0.2">
      <c r="A2" s="28" t="s">
        <v>6</v>
      </c>
      <c r="B2" s="28" t="s">
        <v>7</v>
      </c>
      <c r="C2" s="29" t="s">
        <v>8</v>
      </c>
      <c r="D2" s="30" t="s">
        <v>9</v>
      </c>
      <c r="E2" s="31" t="s">
        <v>48</v>
      </c>
      <c r="F2" s="31" t="s">
        <v>11</v>
      </c>
      <c r="G2" s="31" t="s">
        <v>32</v>
      </c>
      <c r="H2" s="31" t="s">
        <v>12</v>
      </c>
      <c r="I2" s="31" t="s">
        <v>33</v>
      </c>
      <c r="J2" s="31" t="s">
        <v>13</v>
      </c>
      <c r="K2" s="31" t="s">
        <v>34</v>
      </c>
      <c r="L2" s="31" t="s">
        <v>14</v>
      </c>
      <c r="M2" s="31" t="s">
        <v>35</v>
      </c>
      <c r="N2" s="31" t="s">
        <v>15</v>
      </c>
      <c r="O2" s="31" t="s">
        <v>36</v>
      </c>
      <c r="P2" s="31" t="s">
        <v>16</v>
      </c>
      <c r="Q2" s="31" t="s">
        <v>37</v>
      </c>
      <c r="R2" s="32" t="s">
        <v>95</v>
      </c>
      <c r="S2" s="95" t="s">
        <v>17</v>
      </c>
      <c r="T2" s="96"/>
      <c r="U2" s="95" t="s">
        <v>18</v>
      </c>
      <c r="V2" s="96"/>
      <c r="W2" s="95" t="s">
        <v>19</v>
      </c>
      <c r="X2" s="96"/>
    </row>
    <row r="3" spans="1:25" ht="12.75" x14ac:dyDescent="0.2">
      <c r="A3" s="55" t="s">
        <v>57</v>
      </c>
      <c r="B3" s="38">
        <v>5</v>
      </c>
      <c r="C3" s="58">
        <v>3</v>
      </c>
      <c r="D3" s="7">
        <f>C3/B3</f>
        <v>0.6</v>
      </c>
      <c r="E3" s="8">
        <v>1</v>
      </c>
      <c r="F3" s="19">
        <v>4.4375</v>
      </c>
      <c r="G3" s="19">
        <v>0.96393291606141696</v>
      </c>
      <c r="H3" s="19">
        <v>4.1875</v>
      </c>
      <c r="I3" s="19">
        <v>1.3768926368215255</v>
      </c>
      <c r="J3" s="19">
        <v>4.75</v>
      </c>
      <c r="K3" s="19">
        <v>0.57735026918962573</v>
      </c>
      <c r="L3" s="19">
        <v>4.6875</v>
      </c>
      <c r="M3" s="19">
        <v>0.60207972893961481</v>
      </c>
      <c r="N3" s="19">
        <v>4.375</v>
      </c>
      <c r="O3" s="19">
        <v>1.4083086782851739</v>
      </c>
      <c r="P3" s="19">
        <v>4.4375</v>
      </c>
      <c r="Q3" s="19">
        <v>1.0935416468216166</v>
      </c>
      <c r="R3" s="19">
        <f>AVERAGE(F3,H3,J3,L3,N3,P3)</f>
        <v>4.479166666666667</v>
      </c>
      <c r="S3" s="13">
        <v>0</v>
      </c>
      <c r="T3" s="15">
        <f>S3/C3</f>
        <v>0</v>
      </c>
      <c r="U3" s="13">
        <v>1</v>
      </c>
      <c r="V3" s="8">
        <f>U3/C3</f>
        <v>0.33333333333333331</v>
      </c>
      <c r="W3" s="13">
        <v>2</v>
      </c>
      <c r="X3" s="8">
        <f>W3/C3</f>
        <v>0.66666666666666663</v>
      </c>
      <c r="Y3" s="56"/>
    </row>
    <row r="4" spans="1:25" ht="12.75" x14ac:dyDescent="0.2">
      <c r="A4" s="60" t="s">
        <v>58</v>
      </c>
      <c r="B4" s="38">
        <v>12</v>
      </c>
      <c r="C4" s="58">
        <v>12</v>
      </c>
      <c r="D4" s="7">
        <f t="shared" ref="D4:D48" si="0">C4/B4</f>
        <v>1</v>
      </c>
      <c r="E4" s="8">
        <v>0.94444444444444442</v>
      </c>
      <c r="F4" s="19">
        <v>3.925925925925926</v>
      </c>
      <c r="G4" s="19">
        <v>1.3153929300582543</v>
      </c>
      <c r="H4" s="19">
        <v>3.8703703703703702</v>
      </c>
      <c r="I4" s="19">
        <v>1.4412559551176622</v>
      </c>
      <c r="J4" s="19">
        <v>4.2962962962962967</v>
      </c>
      <c r="K4" s="19">
        <v>1.0024428582901705</v>
      </c>
      <c r="L4" s="19">
        <v>4.2407407407407405</v>
      </c>
      <c r="M4" s="19">
        <v>1.2275944445115685</v>
      </c>
      <c r="N4" s="19">
        <v>3.925925925925926</v>
      </c>
      <c r="O4" s="19">
        <v>1.2863851920533103</v>
      </c>
      <c r="P4" s="19">
        <v>3.925925925925926</v>
      </c>
      <c r="Q4" s="19">
        <v>1.2716332070520289</v>
      </c>
      <c r="R4" s="19">
        <f t="shared" ref="R4:R51" si="1">AVERAGE(F4,H4,J4,L4,N4,P4)</f>
        <v>4.0308641975308648</v>
      </c>
      <c r="S4" s="13">
        <v>0</v>
      </c>
      <c r="T4" s="15">
        <f t="shared" ref="T4:T48" si="2">S4/C4</f>
        <v>0</v>
      </c>
      <c r="U4" s="13">
        <v>3</v>
      </c>
      <c r="V4" s="8">
        <f t="shared" ref="V4:V47" si="3">U4/C4</f>
        <v>0.25</v>
      </c>
      <c r="W4" s="13">
        <v>9</v>
      </c>
      <c r="X4" s="8">
        <f t="shared" ref="X4:X47" si="4">W4/C4</f>
        <v>0.75</v>
      </c>
      <c r="Y4" s="56"/>
    </row>
    <row r="5" spans="1:25" ht="12.75" x14ac:dyDescent="0.2">
      <c r="A5" s="60" t="s">
        <v>92</v>
      </c>
      <c r="B5" s="38">
        <v>15</v>
      </c>
      <c r="C5" s="58">
        <v>14</v>
      </c>
      <c r="D5" s="7">
        <f t="shared" si="0"/>
        <v>0.93333333333333335</v>
      </c>
      <c r="E5" s="8">
        <v>1</v>
      </c>
      <c r="F5" s="19">
        <v>4.0579710144927539</v>
      </c>
      <c r="G5" s="19">
        <v>1.3814320997451552</v>
      </c>
      <c r="H5" s="19">
        <v>4.0869565217391308</v>
      </c>
      <c r="I5" s="19">
        <v>1.4321839599509085</v>
      </c>
      <c r="J5" s="19">
        <v>3.8985507246376812</v>
      </c>
      <c r="K5" s="19">
        <v>1.4767305654148117</v>
      </c>
      <c r="L5" s="19">
        <v>4.3768115942028984</v>
      </c>
      <c r="M5" s="19">
        <v>1.2730400076352941</v>
      </c>
      <c r="N5" s="19">
        <v>4.0434782608695654</v>
      </c>
      <c r="O5" s="19">
        <v>1.4393092972662027</v>
      </c>
      <c r="P5" s="19">
        <v>4</v>
      </c>
      <c r="Q5" s="19">
        <v>1.4036200531950742</v>
      </c>
      <c r="R5" s="19">
        <f t="shared" si="1"/>
        <v>4.0772946859903385</v>
      </c>
      <c r="S5" s="13">
        <v>0</v>
      </c>
      <c r="T5" s="15">
        <f t="shared" si="2"/>
        <v>0</v>
      </c>
      <c r="U5" s="13">
        <v>4</v>
      </c>
      <c r="V5" s="8">
        <f t="shared" si="3"/>
        <v>0.2857142857142857</v>
      </c>
      <c r="W5" s="13">
        <v>10</v>
      </c>
      <c r="X5" s="8">
        <f t="shared" si="4"/>
        <v>0.7142857142857143</v>
      </c>
      <c r="Y5" s="56"/>
    </row>
    <row r="6" spans="1:25" ht="12.75" x14ac:dyDescent="0.2">
      <c r="A6" s="55" t="s">
        <v>59</v>
      </c>
      <c r="B6" s="38">
        <v>5</v>
      </c>
      <c r="C6" s="58">
        <v>0</v>
      </c>
      <c r="D6" s="7">
        <f t="shared" si="0"/>
        <v>0</v>
      </c>
      <c r="E6" s="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T6" s="15"/>
      <c r="U6" s="13"/>
      <c r="V6" s="8"/>
      <c r="W6" s="13"/>
      <c r="X6" s="8"/>
      <c r="Y6" s="56"/>
    </row>
    <row r="7" spans="1:25" ht="12.75" x14ac:dyDescent="0.2">
      <c r="A7" s="55" t="s">
        <v>96</v>
      </c>
      <c r="B7" s="38">
        <v>4</v>
      </c>
      <c r="C7" s="58">
        <v>0</v>
      </c>
      <c r="D7" s="7">
        <f t="shared" si="0"/>
        <v>0</v>
      </c>
      <c r="E7" s="8"/>
      <c r="F7" s="19">
        <v>4.25</v>
      </c>
      <c r="G7" s="19">
        <v>0.5</v>
      </c>
      <c r="H7" s="19">
        <v>4</v>
      </c>
      <c r="I7" s="19">
        <v>0.81649658092772603</v>
      </c>
      <c r="J7" s="19">
        <v>5</v>
      </c>
      <c r="K7" s="19">
        <v>0</v>
      </c>
      <c r="L7" s="19">
        <v>4.75</v>
      </c>
      <c r="M7" s="19">
        <v>0.5</v>
      </c>
      <c r="N7" s="19">
        <v>4.25</v>
      </c>
      <c r="O7" s="19">
        <v>0.5</v>
      </c>
      <c r="P7" s="19">
        <v>4</v>
      </c>
      <c r="Q7" s="19">
        <v>0</v>
      </c>
      <c r="R7" s="19">
        <f t="shared" si="1"/>
        <v>4.375</v>
      </c>
      <c r="T7" s="15"/>
      <c r="U7" s="13"/>
      <c r="V7" s="8"/>
      <c r="W7" s="13"/>
      <c r="X7" s="8"/>
      <c r="Y7" s="56"/>
    </row>
    <row r="8" spans="1:25" ht="12.75" x14ac:dyDescent="0.2">
      <c r="A8" s="55" t="s">
        <v>97</v>
      </c>
      <c r="B8" s="38">
        <v>19</v>
      </c>
      <c r="C8" s="58">
        <v>19</v>
      </c>
      <c r="D8" s="7">
        <f t="shared" si="0"/>
        <v>1</v>
      </c>
      <c r="E8" s="8">
        <v>1</v>
      </c>
      <c r="F8" s="19">
        <v>4.1724137931034484</v>
      </c>
      <c r="G8" s="19">
        <v>1.2153236170884176</v>
      </c>
      <c r="H8" s="19">
        <v>3.9402985074626864</v>
      </c>
      <c r="I8" s="19">
        <v>1.2062568338961082</v>
      </c>
      <c r="J8" s="19">
        <v>4.455172413793103</v>
      </c>
      <c r="K8" s="19">
        <v>1.0204799411771048</v>
      </c>
      <c r="L8" s="19">
        <v>4.4758620689655171</v>
      </c>
      <c r="M8" s="19">
        <v>1.0612018777251369</v>
      </c>
      <c r="N8" s="19">
        <v>4.0068965517241377</v>
      </c>
      <c r="O8" s="19">
        <v>1.1636660921185089</v>
      </c>
      <c r="P8" s="19">
        <v>4.227586206896552</v>
      </c>
      <c r="Q8" s="19">
        <v>1.058988167401939</v>
      </c>
      <c r="R8" s="19">
        <f t="shared" si="1"/>
        <v>4.2130382569909086</v>
      </c>
      <c r="S8" s="13">
        <v>0</v>
      </c>
      <c r="T8" s="15">
        <f t="shared" ref="T8:T39" si="5">S8/C8</f>
        <v>0</v>
      </c>
      <c r="U8" s="13">
        <v>4</v>
      </c>
      <c r="V8" s="8">
        <f t="shared" ref="V8:V39" si="6">U8/C8</f>
        <v>0.21052631578947367</v>
      </c>
      <c r="W8" s="13">
        <v>15</v>
      </c>
      <c r="X8" s="8">
        <f t="shared" ref="X8:X39" si="7">W8/C8</f>
        <v>0.78947368421052633</v>
      </c>
      <c r="Y8" s="56"/>
    </row>
    <row r="9" spans="1:25" ht="12.75" x14ac:dyDescent="0.2">
      <c r="A9" s="55" t="s">
        <v>60</v>
      </c>
      <c r="B9" s="38">
        <v>1</v>
      </c>
      <c r="C9" s="58">
        <v>1</v>
      </c>
      <c r="D9" s="7">
        <f t="shared" si="0"/>
        <v>1</v>
      </c>
      <c r="E9" s="8">
        <v>1</v>
      </c>
      <c r="F9" s="19">
        <v>3.3333333333333335</v>
      </c>
      <c r="G9" s="19">
        <v>2.8867513459481287</v>
      </c>
      <c r="H9" s="19">
        <v>1</v>
      </c>
      <c r="I9" s="19">
        <v>1.4142135623730951</v>
      </c>
      <c r="J9" s="19">
        <v>3.3333333333333335</v>
      </c>
      <c r="K9" s="19">
        <v>2.8867513459481287</v>
      </c>
      <c r="L9" s="19">
        <v>4</v>
      </c>
      <c r="M9" s="19">
        <v>1.7320508075688772</v>
      </c>
      <c r="N9" s="19">
        <v>3.3333333333333335</v>
      </c>
      <c r="O9" s="19">
        <v>2.8867513459481287</v>
      </c>
      <c r="P9" s="19">
        <v>3.3333333333333335</v>
      </c>
      <c r="Q9" s="19">
        <v>2.8867513459481287</v>
      </c>
      <c r="R9" s="19">
        <f t="shared" si="1"/>
        <v>3.0555555555555558</v>
      </c>
      <c r="S9" s="13">
        <v>0</v>
      </c>
      <c r="T9" s="15">
        <f t="shared" si="5"/>
        <v>0</v>
      </c>
      <c r="U9" s="13">
        <v>1</v>
      </c>
      <c r="V9" s="8">
        <f t="shared" si="6"/>
        <v>1</v>
      </c>
      <c r="W9" s="13">
        <v>0</v>
      </c>
      <c r="X9" s="8">
        <f t="shared" si="7"/>
        <v>0</v>
      </c>
      <c r="Y9" s="56"/>
    </row>
    <row r="10" spans="1:25" ht="12.75" x14ac:dyDescent="0.2">
      <c r="A10" s="55" t="s">
        <v>91</v>
      </c>
      <c r="B10" s="38">
        <v>11</v>
      </c>
      <c r="C10" s="58">
        <v>11</v>
      </c>
      <c r="D10" s="7">
        <f t="shared" si="0"/>
        <v>1</v>
      </c>
      <c r="E10" s="8">
        <v>1</v>
      </c>
      <c r="F10" s="19">
        <v>4.6746031746031749</v>
      </c>
      <c r="G10" s="19">
        <v>0.60437557964385102</v>
      </c>
      <c r="H10" s="19">
        <v>4.6349206349206353</v>
      </c>
      <c r="I10" s="19">
        <v>0.68822292438627408</v>
      </c>
      <c r="J10" s="19">
        <v>4.7401574803149602</v>
      </c>
      <c r="K10" s="19">
        <v>0.52270053378487846</v>
      </c>
      <c r="L10" s="19">
        <v>4.7086614173228343</v>
      </c>
      <c r="M10" s="19">
        <v>0.67975528066709434</v>
      </c>
      <c r="N10" s="19">
        <v>4.5275590551181102</v>
      </c>
      <c r="O10" s="19">
        <v>0.79509180515690903</v>
      </c>
      <c r="P10" s="19">
        <v>4.7244094488188972</v>
      </c>
      <c r="Q10" s="19">
        <v>0.57289525559064147</v>
      </c>
      <c r="R10" s="19">
        <f t="shared" si="1"/>
        <v>4.6683852018497687</v>
      </c>
      <c r="S10" s="13">
        <v>0</v>
      </c>
      <c r="T10" s="15">
        <f t="shared" si="5"/>
        <v>0</v>
      </c>
      <c r="U10" s="13">
        <v>0</v>
      </c>
      <c r="V10" s="8">
        <f t="shared" si="6"/>
        <v>0</v>
      </c>
      <c r="W10" s="13">
        <v>11</v>
      </c>
      <c r="X10" s="8">
        <f t="shared" si="7"/>
        <v>1</v>
      </c>
      <c r="Y10" s="56"/>
    </row>
    <row r="11" spans="1:25" ht="12.75" x14ac:dyDescent="0.2">
      <c r="A11" t="s">
        <v>98</v>
      </c>
      <c r="B11" s="38">
        <v>15</v>
      </c>
      <c r="C11" s="58">
        <v>15</v>
      </c>
      <c r="D11" s="7">
        <f t="shared" si="0"/>
        <v>1</v>
      </c>
      <c r="E11" s="8">
        <v>1</v>
      </c>
      <c r="F11" s="19">
        <v>4.6382978723404253</v>
      </c>
      <c r="G11" s="19">
        <v>0.79195772600435133</v>
      </c>
      <c r="H11" s="19">
        <v>4.7234042553191493</v>
      </c>
      <c r="I11" s="19">
        <v>0.79951419106894406</v>
      </c>
      <c r="J11" s="19">
        <v>4.7021276595744679</v>
      </c>
      <c r="K11" s="19">
        <v>0.74934445603042354</v>
      </c>
      <c r="L11" s="19">
        <v>4.8085106382978724</v>
      </c>
      <c r="M11" s="19">
        <v>0.82457625144651392</v>
      </c>
      <c r="N11" s="19">
        <v>4.5744680851063828</v>
      </c>
      <c r="O11" s="19">
        <v>1.0372346355462145</v>
      </c>
      <c r="P11" s="19">
        <v>4.6170212765957448</v>
      </c>
      <c r="Q11" s="19">
        <v>0.89814280575945504</v>
      </c>
      <c r="R11" s="19">
        <f t="shared" si="1"/>
        <v>4.6773049645390072</v>
      </c>
      <c r="S11" s="13">
        <v>0</v>
      </c>
      <c r="T11" s="15">
        <f t="shared" si="5"/>
        <v>0</v>
      </c>
      <c r="U11" s="13">
        <v>1</v>
      </c>
      <c r="V11" s="8">
        <f t="shared" si="6"/>
        <v>6.6666666666666666E-2</v>
      </c>
      <c r="W11" s="13">
        <v>14</v>
      </c>
      <c r="X11" s="8">
        <f t="shared" si="7"/>
        <v>0.93333333333333335</v>
      </c>
      <c r="Y11" s="56"/>
    </row>
    <row r="12" spans="1:25" ht="12.75" x14ac:dyDescent="0.2">
      <c r="A12" t="s">
        <v>61</v>
      </c>
      <c r="B12" s="38">
        <v>5</v>
      </c>
      <c r="C12" s="58">
        <v>0</v>
      </c>
      <c r="D12" s="7">
        <f t="shared" si="0"/>
        <v>0</v>
      </c>
      <c r="E12" s="8"/>
      <c r="F12" s="19">
        <v>5</v>
      </c>
      <c r="G12" s="19">
        <v>0</v>
      </c>
      <c r="H12" s="19">
        <v>5</v>
      </c>
      <c r="I12" s="19">
        <v>0</v>
      </c>
      <c r="J12" s="19">
        <v>5</v>
      </c>
      <c r="K12" s="19">
        <v>0</v>
      </c>
      <c r="L12" s="19">
        <v>5</v>
      </c>
      <c r="M12" s="19">
        <v>0</v>
      </c>
      <c r="N12" s="19">
        <v>5</v>
      </c>
      <c r="O12" s="19">
        <v>0</v>
      </c>
      <c r="P12" s="19">
        <v>5</v>
      </c>
      <c r="Q12" s="19">
        <v>0</v>
      </c>
      <c r="R12" s="19">
        <f t="shared" si="1"/>
        <v>5</v>
      </c>
      <c r="T12" s="15"/>
      <c r="U12" s="13"/>
      <c r="V12" s="8"/>
      <c r="W12" s="13"/>
      <c r="X12" s="8"/>
      <c r="Y12" s="56"/>
    </row>
    <row r="13" spans="1:25" ht="12.75" x14ac:dyDescent="0.2">
      <c r="A13" t="s">
        <v>62</v>
      </c>
      <c r="B13" s="38">
        <v>11</v>
      </c>
      <c r="C13" s="58">
        <v>11</v>
      </c>
      <c r="D13" s="7">
        <f t="shared" si="0"/>
        <v>1</v>
      </c>
      <c r="E13" s="8">
        <v>1</v>
      </c>
      <c r="F13" s="19">
        <v>4.0869565217391308</v>
      </c>
      <c r="G13" s="19">
        <v>1.134215593609841</v>
      </c>
      <c r="H13" s="19">
        <v>4.0606060606060606</v>
      </c>
      <c r="I13" s="19">
        <v>1.2634359486220093</v>
      </c>
      <c r="J13" s="19">
        <v>4.3188405797101446</v>
      </c>
      <c r="K13" s="19">
        <v>1.0777530223351728</v>
      </c>
      <c r="L13" s="19">
        <v>4.4637681159420293</v>
      </c>
      <c r="M13" s="19">
        <v>0.963750488592651</v>
      </c>
      <c r="N13" s="19">
        <v>4</v>
      </c>
      <c r="O13" s="19">
        <v>1.1757350641945108</v>
      </c>
      <c r="P13" s="19">
        <v>4.1594202898550723</v>
      </c>
      <c r="Q13" s="19">
        <v>1.0378596245015526</v>
      </c>
      <c r="R13" s="19">
        <f t="shared" si="1"/>
        <v>4.1815985946420726</v>
      </c>
      <c r="S13" s="13">
        <v>0</v>
      </c>
      <c r="T13" s="15">
        <f t="shared" si="5"/>
        <v>0</v>
      </c>
      <c r="U13" s="13">
        <v>1</v>
      </c>
      <c r="V13" s="8">
        <f t="shared" si="6"/>
        <v>9.0909090909090912E-2</v>
      </c>
      <c r="W13" s="13">
        <v>10</v>
      </c>
      <c r="X13" s="8">
        <f t="shared" si="7"/>
        <v>0.90909090909090906</v>
      </c>
      <c r="Y13" s="56"/>
    </row>
    <row r="14" spans="1:25" ht="12.75" x14ac:dyDescent="0.2">
      <c r="A14" t="s">
        <v>63</v>
      </c>
      <c r="B14" s="38">
        <v>15</v>
      </c>
      <c r="C14" s="58">
        <v>10</v>
      </c>
      <c r="D14" s="7">
        <f t="shared" si="0"/>
        <v>0.66666666666666663</v>
      </c>
      <c r="E14" s="8">
        <v>1</v>
      </c>
      <c r="F14" s="19">
        <v>4.4857142857142858</v>
      </c>
      <c r="G14" s="19">
        <v>0.85307156349099722</v>
      </c>
      <c r="H14" s="19">
        <v>4.625</v>
      </c>
      <c r="I14" s="19">
        <v>0.6090712125322324</v>
      </c>
      <c r="J14" s="19">
        <v>4.6571428571428575</v>
      </c>
      <c r="K14" s="19">
        <v>0.59125276484154543</v>
      </c>
      <c r="L14" s="19">
        <v>4.9142857142857146</v>
      </c>
      <c r="M14" s="19">
        <v>0.28402864099869002</v>
      </c>
      <c r="N14" s="19">
        <v>4.8571428571428568</v>
      </c>
      <c r="O14" s="19">
        <v>0.3550358012483652</v>
      </c>
      <c r="P14" s="19">
        <v>4.5999999999999996</v>
      </c>
      <c r="Q14" s="19">
        <v>0.65079137345596805</v>
      </c>
      <c r="R14" s="19">
        <f t="shared" si="1"/>
        <v>4.6898809523809524</v>
      </c>
      <c r="S14" s="13">
        <v>0</v>
      </c>
      <c r="T14" s="15">
        <f t="shared" si="5"/>
        <v>0</v>
      </c>
      <c r="U14" s="13">
        <v>0</v>
      </c>
      <c r="V14" s="8">
        <f t="shared" si="6"/>
        <v>0</v>
      </c>
      <c r="W14" s="13">
        <v>10</v>
      </c>
      <c r="X14" s="8">
        <f t="shared" si="7"/>
        <v>1</v>
      </c>
      <c r="Y14" s="56"/>
    </row>
    <row r="15" spans="1:25" ht="12.75" x14ac:dyDescent="0.2">
      <c r="A15" t="s">
        <v>64</v>
      </c>
      <c r="B15" s="38">
        <v>28</v>
      </c>
      <c r="C15" s="58">
        <v>24</v>
      </c>
      <c r="D15" s="7">
        <f t="shared" si="0"/>
        <v>0.8571428571428571</v>
      </c>
      <c r="E15" s="8">
        <v>1</v>
      </c>
      <c r="F15" s="19">
        <v>4.5882352941176467</v>
      </c>
      <c r="G15" s="19">
        <v>0.86470365923861681</v>
      </c>
      <c r="H15" s="19">
        <v>4.2794117647058822</v>
      </c>
      <c r="I15" s="19">
        <v>1.3260421560283333</v>
      </c>
      <c r="J15" s="19">
        <v>4.5882352941176467</v>
      </c>
      <c r="K15" s="19">
        <v>1.0643766267096619</v>
      </c>
      <c r="L15" s="19">
        <v>4.5955882352941178</v>
      </c>
      <c r="M15" s="19">
        <v>1.1824561786295025</v>
      </c>
      <c r="N15" s="19">
        <v>4.742647058823529</v>
      </c>
      <c r="O15" s="19">
        <v>0.77932851941685655</v>
      </c>
      <c r="P15" s="19">
        <v>4.5629629629629633</v>
      </c>
      <c r="Q15" s="19">
        <v>1.0552456558263623</v>
      </c>
      <c r="R15" s="19">
        <f t="shared" si="1"/>
        <v>4.5595134350036313</v>
      </c>
      <c r="S15" s="13">
        <v>0</v>
      </c>
      <c r="T15" s="15">
        <f t="shared" si="5"/>
        <v>0</v>
      </c>
      <c r="U15" s="13">
        <v>3</v>
      </c>
      <c r="V15" s="8">
        <f t="shared" si="6"/>
        <v>0.125</v>
      </c>
      <c r="W15" s="13">
        <v>21</v>
      </c>
      <c r="X15" s="8">
        <f t="shared" si="7"/>
        <v>0.875</v>
      </c>
      <c r="Y15" s="56"/>
    </row>
    <row r="16" spans="1:25" ht="12.75" x14ac:dyDescent="0.2">
      <c r="A16" t="s">
        <v>99</v>
      </c>
      <c r="B16" s="38">
        <v>5</v>
      </c>
      <c r="C16" s="58">
        <v>4</v>
      </c>
      <c r="D16" s="7">
        <f t="shared" si="0"/>
        <v>0.8</v>
      </c>
      <c r="E16" s="8">
        <v>1</v>
      </c>
      <c r="F16" s="19">
        <v>4.8095238095238093</v>
      </c>
      <c r="G16" s="19">
        <v>0.67963575678797394</v>
      </c>
      <c r="H16" s="19">
        <v>4.2380952380952381</v>
      </c>
      <c r="I16" s="19">
        <v>1.3749458863810566</v>
      </c>
      <c r="J16" s="19">
        <v>4.7619047619047619</v>
      </c>
      <c r="K16" s="19">
        <v>0.88908727944796839</v>
      </c>
      <c r="L16" s="19">
        <v>4.8095238095238093</v>
      </c>
      <c r="M16" s="19">
        <v>0.40237390808147844</v>
      </c>
      <c r="N16" s="19">
        <v>4.666666666666667</v>
      </c>
      <c r="O16" s="19">
        <v>0.91287092917527735</v>
      </c>
      <c r="P16" s="19">
        <v>4.7142857142857144</v>
      </c>
      <c r="Q16" s="19">
        <v>0.7171371656006359</v>
      </c>
      <c r="R16" s="19">
        <f t="shared" si="1"/>
        <v>4.666666666666667</v>
      </c>
      <c r="S16" s="13">
        <v>0</v>
      </c>
      <c r="T16" s="15">
        <f t="shared" si="5"/>
        <v>0</v>
      </c>
      <c r="U16" s="13">
        <v>0</v>
      </c>
      <c r="V16" s="8">
        <f t="shared" si="6"/>
        <v>0</v>
      </c>
      <c r="W16" s="13">
        <v>4</v>
      </c>
      <c r="X16" s="8">
        <f t="shared" si="7"/>
        <v>1</v>
      </c>
      <c r="Y16" s="56"/>
    </row>
    <row r="17" spans="1:25" ht="12.75" x14ac:dyDescent="0.2">
      <c r="A17" t="s">
        <v>65</v>
      </c>
      <c r="B17" s="38">
        <v>17</v>
      </c>
      <c r="C17" s="58">
        <v>17</v>
      </c>
      <c r="D17" s="7">
        <f t="shared" si="0"/>
        <v>1</v>
      </c>
      <c r="E17" s="8">
        <v>0.96212121212121215</v>
      </c>
      <c r="F17" s="19">
        <v>4.1587301587301591</v>
      </c>
      <c r="G17" s="19">
        <v>1.18937091548565</v>
      </c>
      <c r="H17" s="19">
        <v>4.1190476190476186</v>
      </c>
      <c r="I17" s="19">
        <v>1.3600420161576945</v>
      </c>
      <c r="J17" s="19">
        <v>4.333333333333333</v>
      </c>
      <c r="K17" s="19">
        <v>1.0507140429250958</v>
      </c>
      <c r="L17" s="19">
        <v>4.7380952380952381</v>
      </c>
      <c r="M17" s="19">
        <v>0.63471028261494333</v>
      </c>
      <c r="N17" s="19">
        <v>4.1111111111111107</v>
      </c>
      <c r="O17" s="19">
        <v>1.3399834161494517</v>
      </c>
      <c r="P17" s="19">
        <v>4.1428571428571432</v>
      </c>
      <c r="Q17" s="19">
        <v>1.2757070868457903</v>
      </c>
      <c r="R17" s="19">
        <f t="shared" si="1"/>
        <v>4.2671957671957665</v>
      </c>
      <c r="S17" s="13">
        <v>0</v>
      </c>
      <c r="T17" s="15">
        <f t="shared" si="5"/>
        <v>0</v>
      </c>
      <c r="U17" s="13">
        <v>1</v>
      </c>
      <c r="V17" s="8">
        <f t="shared" si="6"/>
        <v>5.8823529411764705E-2</v>
      </c>
      <c r="W17" s="13">
        <v>16</v>
      </c>
      <c r="X17" s="8">
        <f t="shared" si="7"/>
        <v>0.94117647058823528</v>
      </c>
      <c r="Y17" s="56"/>
    </row>
    <row r="18" spans="1:25" ht="12.75" x14ac:dyDescent="0.2">
      <c r="A18" t="s">
        <v>100</v>
      </c>
      <c r="B18" s="38">
        <v>21</v>
      </c>
      <c r="C18" s="58">
        <v>15</v>
      </c>
      <c r="D18" s="7">
        <f t="shared" si="0"/>
        <v>0.7142857142857143</v>
      </c>
      <c r="E18" s="8">
        <v>1</v>
      </c>
      <c r="F18" s="19">
        <v>4.770833333333333</v>
      </c>
      <c r="G18" s="19">
        <v>0.62703569185912367</v>
      </c>
      <c r="H18" s="19">
        <v>4.666666666666667</v>
      </c>
      <c r="I18" s="19">
        <v>0.83368786784558002</v>
      </c>
      <c r="J18" s="19">
        <v>4.7659574468085104</v>
      </c>
      <c r="K18" s="19">
        <v>0.72869048589700713</v>
      </c>
      <c r="L18" s="19">
        <v>4.75</v>
      </c>
      <c r="M18" s="19">
        <v>0.56493268286603204</v>
      </c>
      <c r="N18" s="19">
        <v>4.791666666666667</v>
      </c>
      <c r="O18" s="19">
        <v>0.79782505770064471</v>
      </c>
      <c r="P18" s="19">
        <v>4.791666666666667</v>
      </c>
      <c r="Q18" s="19">
        <v>0.79782505770064471</v>
      </c>
      <c r="R18" s="19">
        <f t="shared" si="1"/>
        <v>4.7561317966903074</v>
      </c>
      <c r="S18" s="13">
        <v>0</v>
      </c>
      <c r="T18" s="15">
        <f t="shared" si="5"/>
        <v>0</v>
      </c>
      <c r="U18" s="13">
        <v>0</v>
      </c>
      <c r="V18" s="8">
        <f t="shared" si="6"/>
        <v>0</v>
      </c>
      <c r="W18" s="13">
        <v>15</v>
      </c>
      <c r="X18" s="8">
        <f t="shared" si="7"/>
        <v>1</v>
      </c>
      <c r="Y18" s="56"/>
    </row>
    <row r="19" spans="1:25" ht="12.75" x14ac:dyDescent="0.2">
      <c r="A19" s="44" t="s">
        <v>66</v>
      </c>
      <c r="B19" s="50">
        <v>13</v>
      </c>
      <c r="C19" s="58">
        <v>13</v>
      </c>
      <c r="D19" s="7">
        <f t="shared" si="0"/>
        <v>1</v>
      </c>
      <c r="E19" s="8">
        <v>1</v>
      </c>
      <c r="F19" s="19">
        <v>4.9782608695652177</v>
      </c>
      <c r="G19" s="19">
        <v>0.14744195615489936</v>
      </c>
      <c r="H19" s="19">
        <v>5</v>
      </c>
      <c r="I19" s="19">
        <v>0</v>
      </c>
      <c r="J19" s="19">
        <v>4.957446808510638</v>
      </c>
      <c r="K19" s="19">
        <v>0.29172998299579128</v>
      </c>
      <c r="L19" s="19">
        <v>5</v>
      </c>
      <c r="M19" s="19">
        <v>0</v>
      </c>
      <c r="N19" s="19">
        <v>4.9787234042553195</v>
      </c>
      <c r="O19" s="19">
        <v>0.14586499149789564</v>
      </c>
      <c r="P19" s="19">
        <v>5</v>
      </c>
      <c r="Q19" s="19">
        <v>0</v>
      </c>
      <c r="R19" s="19">
        <f t="shared" si="1"/>
        <v>4.9857385137218628</v>
      </c>
      <c r="S19" s="13">
        <v>0</v>
      </c>
      <c r="T19" s="15">
        <f t="shared" si="5"/>
        <v>0</v>
      </c>
      <c r="U19" s="13">
        <v>0</v>
      </c>
      <c r="V19" s="8">
        <f t="shared" si="6"/>
        <v>0</v>
      </c>
      <c r="W19" s="13">
        <v>13</v>
      </c>
      <c r="X19" s="8">
        <f t="shared" si="7"/>
        <v>1</v>
      </c>
      <c r="Y19" s="56"/>
    </row>
    <row r="20" spans="1:25" ht="12.75" x14ac:dyDescent="0.2">
      <c r="A20" t="s">
        <v>67</v>
      </c>
      <c r="B20" s="38">
        <v>16</v>
      </c>
      <c r="C20" s="58">
        <v>13</v>
      </c>
      <c r="D20" s="7">
        <f t="shared" si="0"/>
        <v>0.8125</v>
      </c>
      <c r="E20" s="8">
        <v>1</v>
      </c>
      <c r="F20" s="19">
        <v>4.4242424242424239</v>
      </c>
      <c r="G20" s="19">
        <v>1.0009465217452618</v>
      </c>
      <c r="H20" s="19">
        <v>4.5151515151515156</v>
      </c>
      <c r="I20" s="19">
        <v>0.66713998349353776</v>
      </c>
      <c r="J20" s="19">
        <v>4.7575757575757578</v>
      </c>
      <c r="K20" s="19">
        <v>0.4351941398892426</v>
      </c>
      <c r="L20" s="19">
        <v>4.8181818181818183</v>
      </c>
      <c r="M20" s="19">
        <v>0.39167472590031888</v>
      </c>
      <c r="N20" s="19">
        <v>4.2424242424242422</v>
      </c>
      <c r="O20" s="19">
        <v>1.0905933886623087</v>
      </c>
      <c r="P20" s="19">
        <v>4.4242424242424239</v>
      </c>
      <c r="Q20" s="19">
        <v>1.0316946929174045</v>
      </c>
      <c r="R20" s="19">
        <f t="shared" si="1"/>
        <v>4.5303030303030303</v>
      </c>
      <c r="S20" s="13">
        <v>0</v>
      </c>
      <c r="T20" s="15">
        <f t="shared" si="5"/>
        <v>0</v>
      </c>
      <c r="U20" s="13">
        <v>1</v>
      </c>
      <c r="V20" s="8">
        <f t="shared" si="6"/>
        <v>7.6923076923076927E-2</v>
      </c>
      <c r="W20" s="13">
        <v>12</v>
      </c>
      <c r="X20" s="8">
        <f t="shared" si="7"/>
        <v>0.92307692307692313</v>
      </c>
      <c r="Y20" s="56"/>
    </row>
    <row r="21" spans="1:25" ht="12.75" x14ac:dyDescent="0.2">
      <c r="A21" t="s">
        <v>68</v>
      </c>
      <c r="B21" s="38">
        <v>12</v>
      </c>
      <c r="C21" s="58">
        <v>10</v>
      </c>
      <c r="D21" s="7">
        <f t="shared" si="0"/>
        <v>0.83333333333333337</v>
      </c>
      <c r="E21" s="8">
        <v>0.9642857142857143</v>
      </c>
      <c r="F21" s="19">
        <v>4.5357142857142856</v>
      </c>
      <c r="G21" s="19">
        <v>1.2013000012992971</v>
      </c>
      <c r="H21" s="19">
        <v>4.2962962962962967</v>
      </c>
      <c r="I21" s="19">
        <v>1.488799589106679</v>
      </c>
      <c r="J21" s="19">
        <v>4.7142857142857144</v>
      </c>
      <c r="K21" s="19">
        <v>1.0490610566259233</v>
      </c>
      <c r="L21" s="19">
        <v>4.8214285714285712</v>
      </c>
      <c r="M21" s="19">
        <v>0.77237351492710293</v>
      </c>
      <c r="N21" s="19">
        <v>4.6785714285714288</v>
      </c>
      <c r="O21" s="19">
        <v>1.188013325420074</v>
      </c>
      <c r="P21" s="19">
        <v>4.6071428571428568</v>
      </c>
      <c r="Q21" s="19">
        <v>1.1001442906807548</v>
      </c>
      <c r="R21" s="19">
        <f t="shared" si="1"/>
        <v>4.6089065255731922</v>
      </c>
      <c r="S21" s="13">
        <v>1</v>
      </c>
      <c r="T21" s="15">
        <f t="shared" si="5"/>
        <v>0.1</v>
      </c>
      <c r="U21" s="13">
        <v>0</v>
      </c>
      <c r="V21" s="8">
        <f t="shared" si="6"/>
        <v>0</v>
      </c>
      <c r="W21" s="13">
        <v>9</v>
      </c>
      <c r="X21" s="8">
        <f t="shared" si="7"/>
        <v>0.9</v>
      </c>
      <c r="Y21" s="56"/>
    </row>
    <row r="22" spans="1:25" ht="12.75" x14ac:dyDescent="0.2">
      <c r="A22" t="s">
        <v>69</v>
      </c>
      <c r="B22" s="38">
        <v>10</v>
      </c>
      <c r="C22" s="58">
        <v>9</v>
      </c>
      <c r="D22" s="7">
        <f t="shared" si="0"/>
        <v>0.9</v>
      </c>
      <c r="E22" s="8">
        <v>1</v>
      </c>
      <c r="F22" s="19">
        <v>4.583333333333333</v>
      </c>
      <c r="G22" s="19">
        <v>0.60356086212221738</v>
      </c>
      <c r="H22" s="19">
        <v>4.8</v>
      </c>
      <c r="I22" s="19">
        <v>0.47278897170376821</v>
      </c>
      <c r="J22" s="19">
        <v>4.8055555555555554</v>
      </c>
      <c r="K22" s="19">
        <v>0.52478264586095658</v>
      </c>
      <c r="L22" s="19">
        <v>4.6111111111111107</v>
      </c>
      <c r="M22" s="19">
        <v>1.1533250756654561</v>
      </c>
      <c r="N22" s="19">
        <v>4.5714285714285712</v>
      </c>
      <c r="O22" s="19">
        <v>0.69813677598533141</v>
      </c>
      <c r="P22" s="19">
        <v>4.666666666666667</v>
      </c>
      <c r="Q22" s="19">
        <v>0.63245553203367588</v>
      </c>
      <c r="R22" s="19">
        <f t="shared" si="1"/>
        <v>4.6730158730158724</v>
      </c>
      <c r="S22" s="13">
        <v>0</v>
      </c>
      <c r="T22" s="15">
        <f t="shared" si="5"/>
        <v>0</v>
      </c>
      <c r="U22" s="13">
        <v>1</v>
      </c>
      <c r="V22" s="8">
        <f t="shared" si="6"/>
        <v>0.1111111111111111</v>
      </c>
      <c r="W22" s="13">
        <v>8</v>
      </c>
      <c r="X22" s="8">
        <f t="shared" si="7"/>
        <v>0.88888888888888884</v>
      </c>
      <c r="Y22" s="56"/>
    </row>
    <row r="23" spans="1:25" ht="12.75" x14ac:dyDescent="0.2">
      <c r="A23" t="s">
        <v>70</v>
      </c>
      <c r="B23" s="38">
        <v>15</v>
      </c>
      <c r="C23" s="58">
        <v>15</v>
      </c>
      <c r="D23" s="7">
        <f t="shared" si="0"/>
        <v>1</v>
      </c>
      <c r="E23" s="8">
        <v>0.19480519480519481</v>
      </c>
      <c r="F23" s="19">
        <v>4.7012987012987013</v>
      </c>
      <c r="G23" s="19">
        <v>0.6296393091314697</v>
      </c>
      <c r="H23" s="19">
        <v>4.7571428571428571</v>
      </c>
      <c r="I23" s="19">
        <v>0.75056914222946947</v>
      </c>
      <c r="J23" s="19">
        <v>4.6883116883116882</v>
      </c>
      <c r="K23" s="19">
        <v>0.76536438277085894</v>
      </c>
      <c r="L23" s="19">
        <v>4.7662337662337659</v>
      </c>
      <c r="M23" s="19">
        <v>0.72358944262365987</v>
      </c>
      <c r="N23" s="19">
        <v>4.4805194805194803</v>
      </c>
      <c r="O23" s="19">
        <v>1.0589268352339896</v>
      </c>
      <c r="P23" s="19">
        <v>4.6233766233766236</v>
      </c>
      <c r="Q23" s="19">
        <v>0.88910009262709022</v>
      </c>
      <c r="R23" s="19">
        <f t="shared" si="1"/>
        <v>4.6694805194805191</v>
      </c>
      <c r="S23" s="13">
        <v>0</v>
      </c>
      <c r="T23" s="15">
        <f t="shared" si="5"/>
        <v>0</v>
      </c>
      <c r="U23" s="13">
        <v>0</v>
      </c>
      <c r="V23" s="8">
        <f t="shared" si="6"/>
        <v>0</v>
      </c>
      <c r="W23" s="13">
        <v>15</v>
      </c>
      <c r="X23" s="8">
        <f t="shared" si="7"/>
        <v>1</v>
      </c>
      <c r="Y23" s="56"/>
    </row>
    <row r="24" spans="1:25" ht="12.75" x14ac:dyDescent="0.2">
      <c r="A24" t="s">
        <v>71</v>
      </c>
      <c r="B24" s="38">
        <v>61</v>
      </c>
      <c r="C24" s="58">
        <v>61</v>
      </c>
      <c r="D24" s="7">
        <f t="shared" si="0"/>
        <v>1</v>
      </c>
      <c r="E24" s="8">
        <v>0.98870636550308011</v>
      </c>
      <c r="F24" s="19">
        <v>4.0696465696465696</v>
      </c>
      <c r="G24" s="19">
        <v>1.2872276107135157</v>
      </c>
      <c r="H24" s="19">
        <v>4.0233297985153769</v>
      </c>
      <c r="I24" s="19">
        <v>1.3859649632801661</v>
      </c>
      <c r="J24" s="19">
        <v>4.3525708289611753</v>
      </c>
      <c r="K24" s="19">
        <v>1.0998167348620447</v>
      </c>
      <c r="L24" s="19">
        <v>4.6372141372141371</v>
      </c>
      <c r="M24" s="19">
        <v>0.87655776832740773</v>
      </c>
      <c r="N24" s="19">
        <v>3.7923156801661473</v>
      </c>
      <c r="O24" s="19">
        <v>1.5617781113389351</v>
      </c>
      <c r="P24" s="19">
        <v>4.1283924843423803</v>
      </c>
      <c r="Q24" s="19">
        <v>1.2772454869299206</v>
      </c>
      <c r="R24" s="19">
        <f t="shared" si="1"/>
        <v>4.1672449164742975</v>
      </c>
      <c r="S24" s="13">
        <v>1</v>
      </c>
      <c r="T24" s="15">
        <f t="shared" si="5"/>
        <v>1.6393442622950821E-2</v>
      </c>
      <c r="U24" s="13">
        <v>4</v>
      </c>
      <c r="V24" s="8">
        <f t="shared" si="6"/>
        <v>6.5573770491803282E-2</v>
      </c>
      <c r="W24" s="13">
        <v>56</v>
      </c>
      <c r="X24" s="8">
        <f t="shared" si="7"/>
        <v>0.91803278688524592</v>
      </c>
      <c r="Y24" s="56"/>
    </row>
    <row r="25" spans="1:25" ht="12.75" x14ac:dyDescent="0.2">
      <c r="A25" t="s">
        <v>93</v>
      </c>
      <c r="B25" s="38">
        <v>9</v>
      </c>
      <c r="C25" s="58">
        <v>8</v>
      </c>
      <c r="D25" s="7">
        <f t="shared" si="0"/>
        <v>0.88888888888888884</v>
      </c>
      <c r="E25" s="8">
        <v>1</v>
      </c>
      <c r="F25" s="19">
        <v>4.666666666666667</v>
      </c>
      <c r="G25" s="19">
        <v>0.63702205727060734</v>
      </c>
      <c r="H25" s="19">
        <v>4.7619047619047619</v>
      </c>
      <c r="I25" s="19">
        <v>0.436435780471984</v>
      </c>
      <c r="J25" s="19">
        <v>4.8260869565217392</v>
      </c>
      <c r="K25" s="19">
        <v>0.38755338788159216</v>
      </c>
      <c r="L25" s="19">
        <v>4.75</v>
      </c>
      <c r="M25" s="19">
        <v>0.67566392469217618</v>
      </c>
      <c r="N25" s="19">
        <v>4.5652173913043477</v>
      </c>
      <c r="O25" s="19">
        <v>1.1609591237233645</v>
      </c>
      <c r="P25" s="19">
        <v>4.75</v>
      </c>
      <c r="Q25" s="19">
        <v>0.53160953307119496</v>
      </c>
      <c r="R25" s="19">
        <f t="shared" si="1"/>
        <v>4.7199792960662528</v>
      </c>
      <c r="S25" s="13">
        <v>0</v>
      </c>
      <c r="T25" s="15">
        <f t="shared" si="5"/>
        <v>0</v>
      </c>
      <c r="U25" s="13">
        <v>0</v>
      </c>
      <c r="V25" s="8">
        <f t="shared" si="6"/>
        <v>0</v>
      </c>
      <c r="W25" s="13">
        <v>8</v>
      </c>
      <c r="X25" s="8">
        <f t="shared" si="7"/>
        <v>1</v>
      </c>
      <c r="Y25" s="56"/>
    </row>
    <row r="26" spans="1:25" ht="12.75" x14ac:dyDescent="0.2">
      <c r="A26" t="s">
        <v>72</v>
      </c>
      <c r="B26" s="50">
        <v>7</v>
      </c>
      <c r="C26" s="58">
        <v>0</v>
      </c>
      <c r="D26" s="7">
        <f t="shared" si="0"/>
        <v>0</v>
      </c>
      <c r="E26" s="8"/>
      <c r="F26" s="19">
        <v>4.625</v>
      </c>
      <c r="G26" s="19">
        <v>0.51754916950676566</v>
      </c>
      <c r="H26" s="19">
        <v>4.75</v>
      </c>
      <c r="I26" s="19">
        <v>0.46291004988627571</v>
      </c>
      <c r="J26" s="19">
        <v>4.875</v>
      </c>
      <c r="K26" s="19">
        <v>0.35355339059327379</v>
      </c>
      <c r="L26" s="19">
        <v>5</v>
      </c>
      <c r="M26" s="19">
        <v>0</v>
      </c>
      <c r="N26" s="19">
        <v>4.875</v>
      </c>
      <c r="O26" s="19">
        <v>0.35355339059327379</v>
      </c>
      <c r="P26" s="19">
        <v>4.75</v>
      </c>
      <c r="Q26" s="19">
        <v>0.46291004988627571</v>
      </c>
      <c r="R26" s="19">
        <f t="shared" si="1"/>
        <v>4.8125</v>
      </c>
      <c r="T26" s="15"/>
      <c r="U26" s="13"/>
      <c r="V26" s="8"/>
      <c r="W26" s="13"/>
      <c r="X26" s="8"/>
      <c r="Y26" s="56"/>
    </row>
    <row r="27" spans="1:25" ht="12.75" x14ac:dyDescent="0.2">
      <c r="A27" t="s">
        <v>73</v>
      </c>
      <c r="B27" s="38">
        <v>63</v>
      </c>
      <c r="C27" s="58">
        <v>62</v>
      </c>
      <c r="D27" s="7">
        <f t="shared" si="0"/>
        <v>0.98412698412698407</v>
      </c>
      <c r="E27" s="8">
        <v>0.98529411764705888</v>
      </c>
      <c r="F27" s="19">
        <v>4.0383795309168447</v>
      </c>
      <c r="G27" s="19">
        <v>1.2737564477274019</v>
      </c>
      <c r="H27" s="19">
        <v>3.9912854030501088</v>
      </c>
      <c r="I27" s="19">
        <v>1.3149834721031166</v>
      </c>
      <c r="J27" s="19">
        <v>4.2709251101321586</v>
      </c>
      <c r="K27" s="19">
        <v>1.0854000101423886</v>
      </c>
      <c r="L27" s="19">
        <v>4.44468085106383</v>
      </c>
      <c r="M27" s="19">
        <v>1.0367055641364269</v>
      </c>
      <c r="N27" s="19">
        <v>3.9002123142250529</v>
      </c>
      <c r="O27" s="19">
        <v>1.3482139317966533</v>
      </c>
      <c r="P27" s="19">
        <v>4.0836909871244638</v>
      </c>
      <c r="Q27" s="19">
        <v>1.2249520960588716</v>
      </c>
      <c r="R27" s="19">
        <f t="shared" si="1"/>
        <v>4.1215290327520764</v>
      </c>
      <c r="S27" s="13">
        <v>3</v>
      </c>
      <c r="T27" s="15">
        <f t="shared" si="5"/>
        <v>4.8387096774193547E-2</v>
      </c>
      <c r="U27" s="13">
        <v>7</v>
      </c>
      <c r="V27" s="8">
        <f t="shared" si="6"/>
        <v>0.11290322580645161</v>
      </c>
      <c r="W27" s="13">
        <v>52</v>
      </c>
      <c r="X27" s="8">
        <f t="shared" si="7"/>
        <v>0.83870967741935487</v>
      </c>
      <c r="Y27" s="56"/>
    </row>
    <row r="28" spans="1:25" ht="12.75" x14ac:dyDescent="0.2">
      <c r="A28" t="s">
        <v>74</v>
      </c>
      <c r="B28" s="38">
        <v>30</v>
      </c>
      <c r="C28" s="58">
        <v>3</v>
      </c>
      <c r="D28" s="7">
        <f t="shared" si="0"/>
        <v>0.1</v>
      </c>
      <c r="E28" s="8">
        <v>1</v>
      </c>
      <c r="F28" s="19">
        <v>4.5714285714285712</v>
      </c>
      <c r="G28" s="19">
        <v>0.92582009977255209</v>
      </c>
      <c r="H28" s="19">
        <v>4.5714285714285712</v>
      </c>
      <c r="I28" s="19">
        <v>0.92582009977255209</v>
      </c>
      <c r="J28" s="19">
        <v>4.6190476190476186</v>
      </c>
      <c r="K28" s="19">
        <v>0.92066228749691281</v>
      </c>
      <c r="L28" s="19">
        <v>4.7619047619047619</v>
      </c>
      <c r="M28" s="19">
        <v>0.88908727944796839</v>
      </c>
      <c r="N28" s="19">
        <v>4.6190476190476186</v>
      </c>
      <c r="O28" s="19">
        <v>0.92066228749691281</v>
      </c>
      <c r="P28" s="19">
        <v>4.666666666666667</v>
      </c>
      <c r="Q28" s="19">
        <v>0.91287092917527735</v>
      </c>
      <c r="R28" s="19">
        <f t="shared" si="1"/>
        <v>4.6349206349206344</v>
      </c>
      <c r="S28" s="13">
        <v>0</v>
      </c>
      <c r="T28" s="15">
        <f t="shared" si="5"/>
        <v>0</v>
      </c>
      <c r="U28" s="13">
        <v>1</v>
      </c>
      <c r="V28" s="8">
        <f t="shared" si="6"/>
        <v>0.33333333333333331</v>
      </c>
      <c r="W28" s="13">
        <v>2</v>
      </c>
      <c r="X28" s="8">
        <f t="shared" si="7"/>
        <v>0.66666666666666663</v>
      </c>
      <c r="Y28" s="56"/>
    </row>
    <row r="29" spans="1:25" ht="12.75" x14ac:dyDescent="0.2">
      <c r="A29" s="44" t="s">
        <v>75</v>
      </c>
      <c r="B29" s="50">
        <v>33</v>
      </c>
      <c r="C29" s="58">
        <v>31</v>
      </c>
      <c r="D29" s="7">
        <f t="shared" si="0"/>
        <v>0.93939393939393945</v>
      </c>
      <c r="E29" s="8">
        <v>0.84545454545454546</v>
      </c>
      <c r="F29" s="19">
        <v>3.6442307692307692</v>
      </c>
      <c r="G29" s="19">
        <v>1.7004754859354381</v>
      </c>
      <c r="H29" s="19">
        <v>3.6826923076923075</v>
      </c>
      <c r="I29" s="19">
        <v>1.6325834139287954</v>
      </c>
      <c r="J29" s="19">
        <v>4.1142857142857139</v>
      </c>
      <c r="K29" s="19">
        <v>1.5210970592753978</v>
      </c>
      <c r="L29" s="19">
        <v>4.2115384615384617</v>
      </c>
      <c r="M29" s="19">
        <v>1.4791303987040578</v>
      </c>
      <c r="N29" s="19">
        <v>3.2019230769230771</v>
      </c>
      <c r="O29" s="19">
        <v>1.9277221715601089</v>
      </c>
      <c r="P29" s="19">
        <v>3.7523809523809524</v>
      </c>
      <c r="Q29" s="19">
        <v>1.6512288686177869</v>
      </c>
      <c r="R29" s="19">
        <f t="shared" si="1"/>
        <v>3.7678418803418805</v>
      </c>
      <c r="S29" s="13">
        <v>3</v>
      </c>
      <c r="T29" s="15">
        <f t="shared" si="5"/>
        <v>9.6774193548387094E-2</v>
      </c>
      <c r="U29" s="13">
        <v>6</v>
      </c>
      <c r="V29" s="8">
        <f t="shared" si="6"/>
        <v>0.19354838709677419</v>
      </c>
      <c r="W29" s="13">
        <v>22</v>
      </c>
      <c r="X29" s="8">
        <f t="shared" si="7"/>
        <v>0.70967741935483875</v>
      </c>
      <c r="Y29" s="56"/>
    </row>
    <row r="30" spans="1:25" ht="12.75" x14ac:dyDescent="0.2">
      <c r="A30" t="s">
        <v>76</v>
      </c>
      <c r="B30" s="38">
        <v>20</v>
      </c>
      <c r="C30" s="58">
        <v>19</v>
      </c>
      <c r="D30" s="7">
        <f t="shared" si="0"/>
        <v>0.95</v>
      </c>
      <c r="E30" s="8">
        <v>0.93010752688172038</v>
      </c>
      <c r="F30" s="19">
        <v>4.0105263157894733</v>
      </c>
      <c r="G30" s="19">
        <v>1.276525847777692</v>
      </c>
      <c r="H30" s="19">
        <v>4.1899441340782122</v>
      </c>
      <c r="I30" s="19">
        <v>1.3647691895268188</v>
      </c>
      <c r="J30" s="19">
        <v>4.257894736842105</v>
      </c>
      <c r="K30" s="19">
        <v>1.2564398302593327</v>
      </c>
      <c r="L30" s="19">
        <v>4.5531914893617023</v>
      </c>
      <c r="M30" s="19">
        <v>1.0456635308837305</v>
      </c>
      <c r="N30" s="19">
        <v>3.9210526315789473</v>
      </c>
      <c r="O30" s="19">
        <v>1.4761163643238915</v>
      </c>
      <c r="P30" s="19">
        <v>4.0789473684210522</v>
      </c>
      <c r="Q30" s="19">
        <v>1.3408829703118774</v>
      </c>
      <c r="R30" s="19">
        <f t="shared" si="1"/>
        <v>4.1685927793452491</v>
      </c>
      <c r="S30" s="13">
        <v>0</v>
      </c>
      <c r="T30" s="15">
        <f t="shared" si="5"/>
        <v>0</v>
      </c>
      <c r="U30" s="13">
        <v>2</v>
      </c>
      <c r="V30" s="8">
        <f t="shared" si="6"/>
        <v>0.10526315789473684</v>
      </c>
      <c r="W30" s="13">
        <v>17</v>
      </c>
      <c r="X30" s="8">
        <f t="shared" si="7"/>
        <v>0.89473684210526316</v>
      </c>
      <c r="Y30" s="56"/>
    </row>
    <row r="31" spans="1:25" ht="12.75" x14ac:dyDescent="0.2">
      <c r="A31" t="s">
        <v>101</v>
      </c>
      <c r="B31" s="38">
        <v>22</v>
      </c>
      <c r="C31" s="58">
        <v>15</v>
      </c>
      <c r="D31" s="7">
        <f t="shared" si="0"/>
        <v>0.68181818181818177</v>
      </c>
      <c r="E31" s="8">
        <v>0.8</v>
      </c>
      <c r="F31" s="19">
        <v>4.6744186046511631</v>
      </c>
      <c r="G31" s="19">
        <v>0.56572457679376387</v>
      </c>
      <c r="H31" s="19">
        <v>4.6976744186046515</v>
      </c>
      <c r="I31" s="19">
        <v>0.59900249307574926</v>
      </c>
      <c r="J31" s="19">
        <v>4.7209302325581399</v>
      </c>
      <c r="K31" s="19">
        <v>0.50358625285469172</v>
      </c>
      <c r="L31" s="19">
        <v>4.6744186046511631</v>
      </c>
      <c r="M31" s="19">
        <v>0.71450716390017643</v>
      </c>
      <c r="N31" s="19">
        <v>4.558139534883721</v>
      </c>
      <c r="O31" s="19">
        <v>0.7653920744856797</v>
      </c>
      <c r="P31" s="19">
        <v>4.6976744186046515</v>
      </c>
      <c r="Q31" s="19">
        <v>0.51338668805576548</v>
      </c>
      <c r="R31" s="19">
        <f t="shared" si="1"/>
        <v>4.670542635658915</v>
      </c>
      <c r="S31" s="13">
        <v>0</v>
      </c>
      <c r="T31" s="15">
        <f t="shared" si="5"/>
        <v>0</v>
      </c>
      <c r="U31" s="13">
        <v>0</v>
      </c>
      <c r="V31" s="8">
        <f t="shared" si="6"/>
        <v>0</v>
      </c>
      <c r="W31" s="13">
        <v>15</v>
      </c>
      <c r="X31" s="8">
        <f t="shared" si="7"/>
        <v>1</v>
      </c>
      <c r="Y31" s="56"/>
    </row>
    <row r="32" spans="1:25" ht="12.75" x14ac:dyDescent="0.2">
      <c r="A32" t="s">
        <v>77</v>
      </c>
      <c r="B32" s="38">
        <v>20</v>
      </c>
      <c r="C32" s="58">
        <v>17</v>
      </c>
      <c r="D32" s="7">
        <f t="shared" si="0"/>
        <v>0.85</v>
      </c>
      <c r="E32" s="8">
        <v>1</v>
      </c>
      <c r="F32" s="19">
        <v>4.583333333333333</v>
      </c>
      <c r="G32" s="19">
        <v>0.80622577482985502</v>
      </c>
      <c r="H32" s="19">
        <v>4.6756756756756754</v>
      </c>
      <c r="I32" s="19">
        <v>0.9145142625111633</v>
      </c>
      <c r="J32" s="19">
        <v>4.8108108108108105</v>
      </c>
      <c r="K32" s="19">
        <v>0.569494797451498</v>
      </c>
      <c r="L32" s="19">
        <v>4.8108108108108105</v>
      </c>
      <c r="M32" s="19">
        <v>0.84451951618255194</v>
      </c>
      <c r="N32" s="19">
        <v>4.7297297297297298</v>
      </c>
      <c r="O32" s="19">
        <v>0.90211629727758147</v>
      </c>
      <c r="P32" s="19">
        <v>4.7777777777777777</v>
      </c>
      <c r="Q32" s="19">
        <v>0.8655670680001335</v>
      </c>
      <c r="R32" s="19">
        <f t="shared" si="1"/>
        <v>4.7313563563563568</v>
      </c>
      <c r="S32" s="13">
        <v>0</v>
      </c>
      <c r="T32" s="15">
        <f t="shared" si="5"/>
        <v>0</v>
      </c>
      <c r="U32" s="13">
        <v>1</v>
      </c>
      <c r="V32" s="8">
        <f t="shared" si="6"/>
        <v>5.8823529411764705E-2</v>
      </c>
      <c r="W32" s="13">
        <v>16</v>
      </c>
      <c r="X32" s="8">
        <f t="shared" si="7"/>
        <v>0.94117647058823528</v>
      </c>
      <c r="Y32" s="56"/>
    </row>
    <row r="33" spans="1:25" ht="12.75" x14ac:dyDescent="0.2">
      <c r="A33" s="44" t="s">
        <v>78</v>
      </c>
      <c r="B33" s="50">
        <v>11</v>
      </c>
      <c r="C33" s="58">
        <v>10</v>
      </c>
      <c r="D33" s="7">
        <f t="shared" si="0"/>
        <v>0.90909090909090906</v>
      </c>
      <c r="E33" s="8">
        <v>1</v>
      </c>
      <c r="F33" s="19">
        <v>4.3921568627450984</v>
      </c>
      <c r="G33" s="19">
        <v>0.96080031999472204</v>
      </c>
      <c r="H33" s="19">
        <v>4.333333333333333</v>
      </c>
      <c r="I33" s="19">
        <v>1.0327955589886448</v>
      </c>
      <c r="J33" s="19">
        <v>4.4705882352941178</v>
      </c>
      <c r="K33" s="19">
        <v>0.96649761875486495</v>
      </c>
      <c r="L33" s="19">
        <v>4.4901960784313726</v>
      </c>
      <c r="M33" s="19">
        <v>0.92460908538923292</v>
      </c>
      <c r="N33" s="19">
        <v>4.1764705882352944</v>
      </c>
      <c r="O33" s="19">
        <v>1.2916018326549581</v>
      </c>
      <c r="P33" s="19">
        <v>4.333333333333333</v>
      </c>
      <c r="Q33" s="19">
        <v>1.1075498483890771</v>
      </c>
      <c r="R33" s="19">
        <f t="shared" si="1"/>
        <v>4.3660130718954244</v>
      </c>
      <c r="S33" s="13">
        <v>0</v>
      </c>
      <c r="T33" s="15">
        <f t="shared" si="5"/>
        <v>0</v>
      </c>
      <c r="U33" s="13">
        <v>2</v>
      </c>
      <c r="V33" s="8">
        <f t="shared" si="6"/>
        <v>0.2</v>
      </c>
      <c r="W33" s="13">
        <v>8</v>
      </c>
      <c r="X33" s="8">
        <f t="shared" si="7"/>
        <v>0.8</v>
      </c>
      <c r="Y33" s="56"/>
    </row>
    <row r="34" spans="1:25" ht="12.75" x14ac:dyDescent="0.2">
      <c r="A34" s="49" t="s">
        <v>79</v>
      </c>
      <c r="B34" s="50">
        <v>12</v>
      </c>
      <c r="C34" s="58">
        <v>11</v>
      </c>
      <c r="D34" s="7">
        <f t="shared" si="0"/>
        <v>0.91666666666666663</v>
      </c>
      <c r="E34" s="8">
        <v>0.97005988023952094</v>
      </c>
      <c r="F34" s="19">
        <v>3.7374999999999998</v>
      </c>
      <c r="G34" s="19">
        <v>1.2811526846000287</v>
      </c>
      <c r="H34" s="19">
        <v>3.6812499999999999</v>
      </c>
      <c r="I34" s="19">
        <v>1.3240488457424637</v>
      </c>
      <c r="J34" s="19">
        <v>3.96875</v>
      </c>
      <c r="K34" s="19">
        <v>1.1460727308519802</v>
      </c>
      <c r="L34" s="19">
        <v>4.2562499999999996</v>
      </c>
      <c r="M34" s="19">
        <v>0.98572755111716703</v>
      </c>
      <c r="N34" s="19">
        <v>3.7875000000000001</v>
      </c>
      <c r="O34" s="19">
        <v>1.3476627799837242</v>
      </c>
      <c r="P34" s="19">
        <v>3.8867924528301887</v>
      </c>
      <c r="Q34" s="19">
        <v>1.1799009402502572</v>
      </c>
      <c r="R34" s="19">
        <f t="shared" si="1"/>
        <v>3.8863404088050313</v>
      </c>
      <c r="S34" s="13">
        <v>0</v>
      </c>
      <c r="T34" s="15">
        <f t="shared" si="5"/>
        <v>0</v>
      </c>
      <c r="U34" s="13">
        <v>3</v>
      </c>
      <c r="V34" s="8">
        <f t="shared" si="6"/>
        <v>0.27272727272727271</v>
      </c>
      <c r="W34" s="13">
        <v>8</v>
      </c>
      <c r="X34" s="8">
        <f t="shared" si="7"/>
        <v>0.72727272727272729</v>
      </c>
      <c r="Y34" s="56"/>
    </row>
    <row r="35" spans="1:25" ht="12.75" x14ac:dyDescent="0.2">
      <c r="A35" t="s">
        <v>80</v>
      </c>
      <c r="B35" s="38">
        <v>11</v>
      </c>
      <c r="C35" s="58">
        <v>8</v>
      </c>
      <c r="D35" s="7">
        <f t="shared" si="0"/>
        <v>0.72727272727272729</v>
      </c>
      <c r="E35" s="8">
        <v>1</v>
      </c>
      <c r="F35" s="19">
        <v>3.9928571428571429</v>
      </c>
      <c r="G35" s="19">
        <v>0.98548040778154244</v>
      </c>
      <c r="H35" s="19">
        <v>4.0588235294117645</v>
      </c>
      <c r="I35" s="19">
        <v>0.87571943657224693</v>
      </c>
      <c r="J35" s="19">
        <v>4.1798561151079134</v>
      </c>
      <c r="K35" s="19">
        <v>0.90290833278245264</v>
      </c>
      <c r="L35" s="19">
        <v>4.4172661870503598</v>
      </c>
      <c r="M35" s="19">
        <v>0.76989817297286067</v>
      </c>
      <c r="N35" s="19">
        <v>3.7428571428571429</v>
      </c>
      <c r="O35" s="19">
        <v>1.189712670537648</v>
      </c>
      <c r="P35" s="19">
        <v>4.0214285714285714</v>
      </c>
      <c r="Q35" s="19">
        <v>1.0557676953363984</v>
      </c>
      <c r="R35" s="19">
        <f t="shared" si="1"/>
        <v>4.0688481147854825</v>
      </c>
      <c r="S35" s="13">
        <v>0</v>
      </c>
      <c r="T35" s="15">
        <f t="shared" si="5"/>
        <v>0</v>
      </c>
      <c r="U35" s="13">
        <v>1</v>
      </c>
      <c r="V35" s="8">
        <f t="shared" si="6"/>
        <v>0.125</v>
      </c>
      <c r="W35" s="13">
        <v>7</v>
      </c>
      <c r="X35" s="8">
        <f t="shared" si="7"/>
        <v>0.875</v>
      </c>
      <c r="Y35" s="56"/>
    </row>
    <row r="36" spans="1:25" ht="12.75" x14ac:dyDescent="0.2">
      <c r="A36" t="s">
        <v>81</v>
      </c>
      <c r="B36" s="38">
        <v>14</v>
      </c>
      <c r="C36" s="58">
        <v>1</v>
      </c>
      <c r="D36" s="7">
        <f t="shared" si="0"/>
        <v>7.1428571428571425E-2</v>
      </c>
      <c r="E36" s="8">
        <v>1</v>
      </c>
      <c r="F36" s="19">
        <v>4.333333333333333</v>
      </c>
      <c r="G36" s="19">
        <v>1.154700538379251</v>
      </c>
      <c r="H36" s="19">
        <v>4.25</v>
      </c>
      <c r="I36" s="19">
        <v>1.4847711791873706</v>
      </c>
      <c r="J36" s="19">
        <v>4.416666666666667</v>
      </c>
      <c r="K36" s="19">
        <v>1.3789543689024488</v>
      </c>
      <c r="L36" s="19">
        <v>5</v>
      </c>
      <c r="M36" s="19">
        <v>0</v>
      </c>
      <c r="N36" s="19">
        <v>4.5</v>
      </c>
      <c r="O36" s="19">
        <v>1.1677484162422844</v>
      </c>
      <c r="P36" s="19">
        <v>4.5</v>
      </c>
      <c r="Q36" s="19">
        <v>1.1677484162422844</v>
      </c>
      <c r="R36" s="19">
        <f t="shared" si="1"/>
        <v>4.5</v>
      </c>
      <c r="S36" s="13">
        <v>0</v>
      </c>
      <c r="T36" s="15">
        <f t="shared" si="5"/>
        <v>0</v>
      </c>
      <c r="U36" s="13">
        <v>0</v>
      </c>
      <c r="V36" s="8">
        <f t="shared" si="6"/>
        <v>0</v>
      </c>
      <c r="W36" s="13">
        <v>1</v>
      </c>
      <c r="X36" s="8">
        <f t="shared" si="7"/>
        <v>1</v>
      </c>
      <c r="Y36" s="56"/>
    </row>
    <row r="37" spans="1:25" ht="12.75" x14ac:dyDescent="0.2">
      <c r="A37" t="s">
        <v>83</v>
      </c>
      <c r="B37" s="38">
        <v>7</v>
      </c>
      <c r="C37" s="58">
        <v>7</v>
      </c>
      <c r="D37" s="7">
        <f t="shared" si="0"/>
        <v>1</v>
      </c>
      <c r="E37" s="8">
        <v>0.95833333333333337</v>
      </c>
      <c r="F37" s="19">
        <v>4.333333333333333</v>
      </c>
      <c r="G37" s="19">
        <v>1.0072203103706694</v>
      </c>
      <c r="H37" s="19">
        <v>4.208333333333333</v>
      </c>
      <c r="I37" s="19">
        <v>1.0206207261596572</v>
      </c>
      <c r="J37" s="19">
        <v>4.375</v>
      </c>
      <c r="K37" s="19">
        <v>1.0555237727226274</v>
      </c>
      <c r="L37" s="19">
        <v>4.208333333333333</v>
      </c>
      <c r="M37" s="19">
        <v>1.0623667861928836</v>
      </c>
      <c r="N37" s="19">
        <v>4.333333333333333</v>
      </c>
      <c r="O37" s="19">
        <v>1.0072203103706694</v>
      </c>
      <c r="P37" s="19">
        <v>4.416666666666667</v>
      </c>
      <c r="Q37" s="19">
        <v>1.0179547554081028</v>
      </c>
      <c r="R37" s="19">
        <f t="shared" si="1"/>
        <v>4.3125</v>
      </c>
      <c r="S37" s="13">
        <v>0</v>
      </c>
      <c r="T37" s="15">
        <f t="shared" si="5"/>
        <v>0</v>
      </c>
      <c r="U37" s="13">
        <v>0</v>
      </c>
      <c r="V37" s="8">
        <f t="shared" si="6"/>
        <v>0</v>
      </c>
      <c r="W37" s="13">
        <v>7</v>
      </c>
      <c r="X37" s="8">
        <f t="shared" si="7"/>
        <v>1</v>
      </c>
      <c r="Y37" s="56"/>
    </row>
    <row r="38" spans="1:25" ht="12.75" x14ac:dyDescent="0.2">
      <c r="A38" t="s">
        <v>84</v>
      </c>
      <c r="B38" s="38">
        <v>31</v>
      </c>
      <c r="C38" s="58">
        <v>30</v>
      </c>
      <c r="D38" s="7">
        <f t="shared" si="0"/>
        <v>0.967741935483871</v>
      </c>
      <c r="E38" s="8">
        <v>1</v>
      </c>
      <c r="F38" s="19">
        <v>4.6492890995260661</v>
      </c>
      <c r="G38" s="19">
        <v>0.67629027778979334</v>
      </c>
      <c r="H38" s="19">
        <v>4.6479591836734695</v>
      </c>
      <c r="I38" s="19">
        <v>0.70423329348932029</v>
      </c>
      <c r="J38" s="19">
        <v>4.8086124401913874</v>
      </c>
      <c r="K38" s="19">
        <v>0.55619110581764108</v>
      </c>
      <c r="L38" s="19">
        <v>4.8009478672985786</v>
      </c>
      <c r="M38" s="19">
        <v>0.7734887274905512</v>
      </c>
      <c r="N38" s="19">
        <v>4.519047619047619</v>
      </c>
      <c r="O38" s="19">
        <v>0.91876714129453629</v>
      </c>
      <c r="P38" s="19">
        <v>4.7285714285714286</v>
      </c>
      <c r="Q38" s="19">
        <v>0.69698108899324906</v>
      </c>
      <c r="R38" s="19">
        <f t="shared" si="1"/>
        <v>4.6924046063847582</v>
      </c>
      <c r="S38" s="13">
        <v>0</v>
      </c>
      <c r="T38" s="15">
        <f t="shared" si="5"/>
        <v>0</v>
      </c>
      <c r="U38" s="13">
        <v>2</v>
      </c>
      <c r="V38" s="8">
        <f t="shared" si="6"/>
        <v>6.6666666666666666E-2</v>
      </c>
      <c r="W38" s="13">
        <v>28</v>
      </c>
      <c r="X38" s="8">
        <f t="shared" si="7"/>
        <v>0.93333333333333335</v>
      </c>
      <c r="Y38" s="56"/>
    </row>
    <row r="39" spans="1:25" ht="12.75" x14ac:dyDescent="0.2">
      <c r="A39" t="s">
        <v>85</v>
      </c>
      <c r="B39" s="38">
        <v>1</v>
      </c>
      <c r="C39" s="58">
        <v>1</v>
      </c>
      <c r="D39" s="7">
        <f t="shared" si="0"/>
        <v>1</v>
      </c>
      <c r="E39" s="8">
        <v>1</v>
      </c>
      <c r="F39" s="19">
        <v>5</v>
      </c>
      <c r="G39" s="19">
        <v>0</v>
      </c>
      <c r="H39" s="19">
        <v>5</v>
      </c>
      <c r="I39" s="19">
        <v>0</v>
      </c>
      <c r="J39" s="19">
        <v>5</v>
      </c>
      <c r="K39" s="19">
        <v>0</v>
      </c>
      <c r="L39" s="19">
        <v>5</v>
      </c>
      <c r="M39" s="19">
        <v>0</v>
      </c>
      <c r="N39" s="19">
        <v>5</v>
      </c>
      <c r="O39" s="19">
        <v>0</v>
      </c>
      <c r="P39" s="19">
        <v>5</v>
      </c>
      <c r="Q39" s="19">
        <v>0</v>
      </c>
      <c r="R39" s="19">
        <f t="shared" si="1"/>
        <v>5</v>
      </c>
      <c r="S39" s="13">
        <v>0</v>
      </c>
      <c r="T39" s="15">
        <f t="shared" si="5"/>
        <v>0</v>
      </c>
      <c r="U39" s="13">
        <v>0</v>
      </c>
      <c r="V39" s="8">
        <f t="shared" si="6"/>
        <v>0</v>
      </c>
      <c r="W39" s="13">
        <v>1</v>
      </c>
      <c r="X39" s="8">
        <f t="shared" si="7"/>
        <v>1</v>
      </c>
      <c r="Y39" s="56"/>
    </row>
    <row r="40" spans="1:25" ht="12.75" x14ac:dyDescent="0.2">
      <c r="A40" t="s">
        <v>86</v>
      </c>
      <c r="B40" s="38">
        <v>19</v>
      </c>
      <c r="C40" s="58">
        <v>1</v>
      </c>
      <c r="D40" s="7">
        <f t="shared" si="0"/>
        <v>5.2631578947368418E-2</v>
      </c>
      <c r="E40" s="8">
        <v>0.5</v>
      </c>
      <c r="F40" s="19">
        <v>4.2307692307692308</v>
      </c>
      <c r="G40" s="19">
        <v>0.92680869599629889</v>
      </c>
      <c r="H40" s="19">
        <v>4.583333333333333</v>
      </c>
      <c r="I40" s="19">
        <v>0.66855792342152087</v>
      </c>
      <c r="J40" s="19">
        <v>4.9230769230769234</v>
      </c>
      <c r="K40" s="19">
        <v>0.27735009811261196</v>
      </c>
      <c r="L40" s="19">
        <v>4.7692307692307692</v>
      </c>
      <c r="M40" s="19">
        <v>0.59914468951527899</v>
      </c>
      <c r="N40" s="19">
        <v>4.9230769230769234</v>
      </c>
      <c r="O40" s="19">
        <v>0.27735009811261196</v>
      </c>
      <c r="P40" s="19">
        <v>4.615384615384615</v>
      </c>
      <c r="Q40" s="19">
        <v>0.50636968354183476</v>
      </c>
      <c r="R40" s="19">
        <f t="shared" si="1"/>
        <v>4.674145299145299</v>
      </c>
      <c r="S40" s="13">
        <v>0</v>
      </c>
      <c r="T40" s="15">
        <f t="shared" ref="T40:T43" si="8">S40/C40</f>
        <v>0</v>
      </c>
      <c r="U40" s="13">
        <v>0</v>
      </c>
      <c r="V40" s="8">
        <f t="shared" ref="V40:V43" si="9">U40/C40</f>
        <v>0</v>
      </c>
      <c r="W40" s="13">
        <v>1</v>
      </c>
      <c r="X40" s="8">
        <f t="shared" ref="X40:X43" si="10">W40/C40</f>
        <v>1</v>
      </c>
      <c r="Y40" s="56"/>
    </row>
    <row r="41" spans="1:25" ht="12.75" x14ac:dyDescent="0.2">
      <c r="A41" t="s">
        <v>87</v>
      </c>
      <c r="B41" s="38">
        <v>6</v>
      </c>
      <c r="C41" s="58">
        <v>6</v>
      </c>
      <c r="D41" s="7">
        <f t="shared" si="0"/>
        <v>1</v>
      </c>
      <c r="E41" s="8">
        <v>1</v>
      </c>
      <c r="F41" s="43">
        <v>4.2777777777777777</v>
      </c>
      <c r="G41" s="43">
        <v>1.2274102605536654</v>
      </c>
      <c r="H41" s="43">
        <v>3.9411764705882355</v>
      </c>
      <c r="I41" s="43">
        <v>1.7128407776006982</v>
      </c>
      <c r="J41" s="43">
        <v>4.4444444444444446</v>
      </c>
      <c r="K41" s="43">
        <v>1.199128223640836</v>
      </c>
      <c r="L41" s="43">
        <v>4.2222222222222223</v>
      </c>
      <c r="M41" s="43">
        <v>1.39560467837445</v>
      </c>
      <c r="N41" s="43">
        <v>4.166666666666667</v>
      </c>
      <c r="O41" s="43">
        <v>1.4652845537742529</v>
      </c>
      <c r="P41" s="43">
        <v>4.3888888888888893</v>
      </c>
      <c r="Q41" s="43">
        <v>1.2897281468629183</v>
      </c>
      <c r="R41" s="19">
        <f t="shared" si="1"/>
        <v>4.2401960784313735</v>
      </c>
      <c r="S41" s="13">
        <v>1</v>
      </c>
      <c r="T41" s="15">
        <f t="shared" si="8"/>
        <v>0.16666666666666666</v>
      </c>
      <c r="U41" s="13">
        <v>0</v>
      </c>
      <c r="V41" s="8">
        <f t="shared" si="9"/>
        <v>0</v>
      </c>
      <c r="W41" s="13">
        <v>5</v>
      </c>
      <c r="X41" s="8">
        <f t="shared" si="10"/>
        <v>0.83333333333333337</v>
      </c>
      <c r="Y41" s="56"/>
    </row>
    <row r="42" spans="1:25" ht="12.75" x14ac:dyDescent="0.2">
      <c r="A42" t="s">
        <v>88</v>
      </c>
      <c r="B42" s="38">
        <v>25</v>
      </c>
      <c r="C42" s="58">
        <v>21</v>
      </c>
      <c r="D42" s="7">
        <f t="shared" si="0"/>
        <v>0.84</v>
      </c>
      <c r="E42" s="8">
        <v>1</v>
      </c>
      <c r="F42" s="43">
        <v>3.8712871287128712</v>
      </c>
      <c r="G42" s="43">
        <v>1.4188965172741363</v>
      </c>
      <c r="H42" s="43">
        <v>4.068965517241379</v>
      </c>
      <c r="I42" s="43">
        <v>1.3188534788963906</v>
      </c>
      <c r="J42" s="43">
        <v>4.2551020408163263</v>
      </c>
      <c r="K42" s="43">
        <v>1.2706944646412917</v>
      </c>
      <c r="L42" s="43">
        <v>4.5742574257425739</v>
      </c>
      <c r="M42" s="43">
        <v>0.80432001906536388</v>
      </c>
      <c r="N42" s="43">
        <v>3.69</v>
      </c>
      <c r="O42" s="43">
        <v>1.5288141572057501</v>
      </c>
      <c r="P42" s="43">
        <v>3.8556701030927836</v>
      </c>
      <c r="Q42" s="43">
        <v>1.4576643040726824</v>
      </c>
      <c r="R42" s="19">
        <f t="shared" si="1"/>
        <v>4.0525470359343227</v>
      </c>
      <c r="S42" s="13">
        <v>0</v>
      </c>
      <c r="T42" s="15">
        <f t="shared" si="8"/>
        <v>0</v>
      </c>
      <c r="U42" s="13">
        <v>5</v>
      </c>
      <c r="V42" s="8">
        <f t="shared" si="9"/>
        <v>0.23809523809523808</v>
      </c>
      <c r="W42" s="13">
        <v>16</v>
      </c>
      <c r="X42" s="8">
        <f t="shared" si="10"/>
        <v>0.76190476190476186</v>
      </c>
      <c r="Y42" s="56"/>
    </row>
    <row r="43" spans="1:25" ht="12.75" x14ac:dyDescent="0.2">
      <c r="A43" t="s">
        <v>89</v>
      </c>
      <c r="B43" s="38">
        <v>20</v>
      </c>
      <c r="C43" s="58">
        <v>20</v>
      </c>
      <c r="D43" s="7">
        <f t="shared" si="0"/>
        <v>1</v>
      </c>
      <c r="E43" s="8">
        <v>1</v>
      </c>
      <c r="F43" s="43">
        <v>4.6339869281045756</v>
      </c>
      <c r="G43" s="43">
        <v>0.75001433308170873</v>
      </c>
      <c r="H43" s="43">
        <v>4.6776315789473681</v>
      </c>
      <c r="I43" s="43">
        <v>0.71504155100135192</v>
      </c>
      <c r="J43" s="43">
        <v>4.7320261437908497</v>
      </c>
      <c r="K43" s="43">
        <v>0.72553551862447685</v>
      </c>
      <c r="L43" s="43">
        <v>4.7549668874172184</v>
      </c>
      <c r="M43" s="43">
        <v>0.69250162374989865</v>
      </c>
      <c r="N43" s="43">
        <v>4.7236842105263159</v>
      </c>
      <c r="O43" s="43">
        <v>0.81539303829586407</v>
      </c>
      <c r="P43" s="43">
        <v>4.6862745098039218</v>
      </c>
      <c r="Q43" s="43">
        <v>0.80680158190825313</v>
      </c>
      <c r="R43" s="19">
        <f t="shared" si="1"/>
        <v>4.701428376431708</v>
      </c>
      <c r="S43" s="13">
        <v>0</v>
      </c>
      <c r="T43" s="15">
        <f t="shared" si="8"/>
        <v>0</v>
      </c>
      <c r="U43" s="13">
        <v>0</v>
      </c>
      <c r="V43" s="8">
        <f t="shared" si="9"/>
        <v>0</v>
      </c>
      <c r="W43" s="13">
        <v>20</v>
      </c>
      <c r="X43" s="8">
        <f t="shared" si="10"/>
        <v>1</v>
      </c>
      <c r="Y43" s="56"/>
    </row>
    <row r="44" spans="1:25" ht="12.75" x14ac:dyDescent="0.2">
      <c r="A44" s="59" t="s">
        <v>90</v>
      </c>
      <c r="B44" s="38">
        <v>0</v>
      </c>
      <c r="C44" s="58">
        <v>0</v>
      </c>
      <c r="D44" s="7"/>
      <c r="E44" s="8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19"/>
      <c r="T44" s="15"/>
      <c r="U44" s="13"/>
      <c r="V44" s="8"/>
      <c r="W44" s="13"/>
      <c r="X44" s="8"/>
      <c r="Y44" s="56"/>
    </row>
    <row r="45" spans="1:25" ht="24.75" customHeight="1" x14ac:dyDescent="0.2">
      <c r="A45" s="26" t="s">
        <v>25</v>
      </c>
      <c r="B45" s="39"/>
      <c r="C45" s="40"/>
      <c r="D45" s="7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19"/>
      <c r="S45" s="25"/>
      <c r="T45" s="15"/>
      <c r="U45" s="13"/>
      <c r="V45" s="8"/>
      <c r="W45" s="25"/>
      <c r="X45" s="8"/>
      <c r="Y45" s="56"/>
    </row>
    <row r="46" spans="1:25" x14ac:dyDescent="0.2">
      <c r="A46" s="20" t="s">
        <v>26</v>
      </c>
      <c r="B46" s="39">
        <f>SUM(B8,B21,B25,B26,B42,B43,B44)</f>
        <v>92</v>
      </c>
      <c r="C46" s="39">
        <f>SUM(C8,C21,C25,C26,C42,C43,C44)</f>
        <v>78</v>
      </c>
      <c r="D46" s="7">
        <f t="shared" si="0"/>
        <v>0.84782608695652173</v>
      </c>
      <c r="E46" s="41">
        <v>0.99772727272727268</v>
      </c>
      <c r="F46" s="19">
        <v>4.3159041394335516</v>
      </c>
      <c r="G46" s="19">
        <v>1.1380611527054407</v>
      </c>
      <c r="H46" s="19">
        <v>4.3053613053613056</v>
      </c>
      <c r="I46" s="19">
        <v>1.1159398086530521</v>
      </c>
      <c r="J46" s="19">
        <v>4.5472527472527471</v>
      </c>
      <c r="K46" s="19">
        <v>0.98304353645625875</v>
      </c>
      <c r="L46" s="19">
        <v>4.6345733041575494</v>
      </c>
      <c r="M46" s="19">
        <v>0.85580287249253295</v>
      </c>
      <c r="N46" s="19">
        <v>4.2609649122807021</v>
      </c>
      <c r="O46" s="19">
        <v>1.2224504083863486</v>
      </c>
      <c r="P46" s="19">
        <v>4.3626373626373622</v>
      </c>
      <c r="Q46" s="19">
        <v>1.1058164555669803</v>
      </c>
      <c r="R46" s="19">
        <f t="shared" si="1"/>
        <v>4.4044489618538698</v>
      </c>
      <c r="S46" s="39">
        <f>SUM(S8,S21,S25,S26,S42,S43,S44)</f>
        <v>1</v>
      </c>
      <c r="T46" s="15">
        <f t="shared" si="2"/>
        <v>1.282051282051282E-2</v>
      </c>
      <c r="U46" s="39">
        <f>SUM(U8,U21,U25,U26,U42,U43,U44)</f>
        <v>9</v>
      </c>
      <c r="V46" s="8">
        <f t="shared" si="3"/>
        <v>0.11538461538461539</v>
      </c>
      <c r="W46" s="39">
        <f>SUM(W8,W21,W25,W26,W42,W43,W44)</f>
        <v>68</v>
      </c>
      <c r="X46" s="8">
        <f t="shared" si="4"/>
        <v>0.87179487179487181</v>
      </c>
      <c r="Y46" s="56"/>
    </row>
    <row r="47" spans="1:25" x14ac:dyDescent="0.2">
      <c r="A47" s="20" t="s">
        <v>27</v>
      </c>
      <c r="B47" s="39">
        <f>SUM(B13,B14,B22,B40,B41)</f>
        <v>61</v>
      </c>
      <c r="C47" s="39">
        <f>SUM(C13,C14,C22,C40,C41)</f>
        <v>37</v>
      </c>
      <c r="D47" s="7">
        <f t="shared" si="0"/>
        <v>0.60655737704918034</v>
      </c>
      <c r="E47" s="41">
        <v>0.99350649350649356</v>
      </c>
      <c r="F47" s="19">
        <v>4.3040935672514617</v>
      </c>
      <c r="G47" s="19">
        <v>0.99465375146898105</v>
      </c>
      <c r="H47" s="19">
        <v>4.3580246913580245</v>
      </c>
      <c r="I47" s="19">
        <v>1.0955431107268598</v>
      </c>
      <c r="J47" s="19">
        <v>4.5497076023391809</v>
      </c>
      <c r="K47" s="19">
        <v>0.88891038845688441</v>
      </c>
      <c r="L47" s="19">
        <v>4.5847953216374266</v>
      </c>
      <c r="M47" s="19">
        <v>0.96259596263027347</v>
      </c>
      <c r="N47" s="19">
        <v>4.382352941176471</v>
      </c>
      <c r="O47" s="19">
        <v>1.0209261916988039</v>
      </c>
      <c r="P47" s="19">
        <v>4.4152046783625734</v>
      </c>
      <c r="Q47" s="19">
        <v>0.91239976995463956</v>
      </c>
      <c r="R47" s="19">
        <f t="shared" si="1"/>
        <v>4.4323631336875229</v>
      </c>
      <c r="S47" s="39">
        <f>SUM(S13,S14,S22,S40,S41)</f>
        <v>1</v>
      </c>
      <c r="T47" s="15">
        <f t="shared" si="2"/>
        <v>2.7027027027027029E-2</v>
      </c>
      <c r="U47" s="39">
        <f>SUM(U13,U14,U22,U40,U41)</f>
        <v>2</v>
      </c>
      <c r="V47" s="8">
        <f t="shared" si="3"/>
        <v>5.4054054054054057E-2</v>
      </c>
      <c r="W47" s="39">
        <f>SUM(W13,W14,W22,W40,W41)</f>
        <v>34</v>
      </c>
      <c r="X47" s="8">
        <f t="shared" si="4"/>
        <v>0.91891891891891897</v>
      </c>
      <c r="Y47" s="56"/>
    </row>
    <row r="48" spans="1:25" x14ac:dyDescent="0.2">
      <c r="A48" s="20" t="s">
        <v>28</v>
      </c>
      <c r="B48" s="39">
        <f>SUM(B11,B12,B23,B39)</f>
        <v>36</v>
      </c>
      <c r="C48" s="39">
        <f>SUM(C11,C12,C23,C39)</f>
        <v>31</v>
      </c>
      <c r="D48" s="7">
        <f t="shared" si="0"/>
        <v>0.86111111111111116</v>
      </c>
      <c r="E48" s="41">
        <v>0.51937984496124034</v>
      </c>
      <c r="F48" s="19">
        <v>4.6946564885496187</v>
      </c>
      <c r="G48" s="19">
        <v>0.67815507383570683</v>
      </c>
      <c r="H48" s="19">
        <v>4.758064516129032</v>
      </c>
      <c r="I48" s="19">
        <v>0.74758111550460649</v>
      </c>
      <c r="J48" s="19">
        <v>4.7099236641221376</v>
      </c>
      <c r="K48" s="19">
        <v>0.73890302911525629</v>
      </c>
      <c r="L48" s="19">
        <v>4.7938931297709928</v>
      </c>
      <c r="M48" s="19">
        <v>0.74128326623402907</v>
      </c>
      <c r="N48" s="19">
        <v>4.5419847328244272</v>
      </c>
      <c r="O48" s="19">
        <v>1.0247667050432112</v>
      </c>
      <c r="P48" s="19">
        <v>4.6412213740458013</v>
      </c>
      <c r="Q48" s="19">
        <v>0.86885160537057204</v>
      </c>
      <c r="R48" s="19">
        <f t="shared" si="1"/>
        <v>4.6899573175736684</v>
      </c>
      <c r="S48" s="39">
        <f>SUM(S11,S12,S23,S39)</f>
        <v>0</v>
      </c>
      <c r="T48" s="15">
        <f t="shared" si="2"/>
        <v>0</v>
      </c>
      <c r="U48" s="39">
        <f>SUM(U11,U12,U23,U39)</f>
        <v>1</v>
      </c>
      <c r="V48" s="8">
        <f>U48/C48</f>
        <v>3.2258064516129031E-2</v>
      </c>
      <c r="W48" s="39">
        <f>SUM(W11,W12,W23,W39)</f>
        <v>30</v>
      </c>
      <c r="X48" s="8">
        <f>W48/C48</f>
        <v>0.967741935483871</v>
      </c>
      <c r="Y48" s="56"/>
    </row>
    <row r="49" spans="1:25" x14ac:dyDescent="0.2">
      <c r="A49" s="20" t="s">
        <v>29</v>
      </c>
      <c r="B49" s="39">
        <f>SUM(B3,B6,B9,B10,B16,B17,B18,B19,B20,B24,B38)</f>
        <v>186</v>
      </c>
      <c r="C49" s="39">
        <f>SUM(C3,C6,C9,C10,C16,C17,C18,C19,C20,C24,C38)</f>
        <v>168</v>
      </c>
      <c r="D49" s="7">
        <f t="shared" ref="D49:D51" si="11">C49/B49</f>
        <v>0.90322580645161288</v>
      </c>
      <c r="E49" s="41">
        <v>0.99001871490954463</v>
      </c>
      <c r="F49" s="42">
        <v>4.2686754551161332</v>
      </c>
      <c r="G49" s="42">
        <v>1.1591364467860432</v>
      </c>
      <c r="H49" s="42">
        <v>4.2200128287363698</v>
      </c>
      <c r="I49" s="42">
        <v>1.2589947494089975</v>
      </c>
      <c r="J49" s="42">
        <v>4.4883133291219206</v>
      </c>
      <c r="K49" s="42">
        <v>0.98456283065245453</v>
      </c>
      <c r="L49" s="42">
        <v>4.6915360501567402</v>
      </c>
      <c r="M49" s="42">
        <v>0.80002969544835989</v>
      </c>
      <c r="N49" s="42">
        <v>4.063322884012539</v>
      </c>
      <c r="O49" s="42">
        <v>1.4121280533624807</v>
      </c>
      <c r="P49" s="42">
        <v>4.317610062893082</v>
      </c>
      <c r="Q49" s="42">
        <v>1.1633719026664597</v>
      </c>
      <c r="R49" s="19">
        <f t="shared" si="1"/>
        <v>4.3415784350061308</v>
      </c>
      <c r="S49" s="39">
        <f>SUM(S3,S6,S9,S10,S16,S17,S18,S19,S20,S24,S38)</f>
        <v>1</v>
      </c>
      <c r="T49" s="15">
        <f>S49/C49</f>
        <v>5.9523809523809521E-3</v>
      </c>
      <c r="U49" s="39">
        <f>SUM(U3,U6,U9,U10,U16,U17,U18,U19,U20,U24,U38)</f>
        <v>10</v>
      </c>
      <c r="V49" s="8">
        <f>U49/C49</f>
        <v>5.9523809523809521E-2</v>
      </c>
      <c r="W49" s="39">
        <f>SUM(W3,W6,W9,W10,W16,W17,W18,W19,W20,W24,W38)</f>
        <v>157</v>
      </c>
      <c r="X49" s="8">
        <f>W49/C49</f>
        <v>0.93452380952380953</v>
      </c>
      <c r="Y49" s="56"/>
    </row>
    <row r="50" spans="1:25" x14ac:dyDescent="0.2">
      <c r="A50" s="20" t="s">
        <v>30</v>
      </c>
      <c r="B50" s="39">
        <f>SUM(B4,B5,B7,B15,B27,B28,B29,B30,B31,B32,B33,B34,B35,B36,B37)</f>
        <v>302</v>
      </c>
      <c r="C50" s="39">
        <f>SUM(C4,C5,C7,C15,C27,C28,C29,C30,C31,C32,C33,C34,C35,C36,C37)</f>
        <v>234</v>
      </c>
      <c r="D50" s="7">
        <f t="shared" si="11"/>
        <v>0.77483443708609268</v>
      </c>
      <c r="E50" s="41">
        <v>0.96459585838343354</v>
      </c>
      <c r="F50" s="19">
        <v>4.0760079312623922</v>
      </c>
      <c r="G50" s="19">
        <v>1.2430385751890218</v>
      </c>
      <c r="H50" s="19">
        <v>4.0557421087978511</v>
      </c>
      <c r="I50" s="19">
        <v>1.3030086681835273</v>
      </c>
      <c r="J50" s="19">
        <v>4.2728485657104738</v>
      </c>
      <c r="K50" s="19">
        <v>1.1407622052652169</v>
      </c>
      <c r="L50" s="19">
        <v>4.4457671957671954</v>
      </c>
      <c r="M50" s="19">
        <v>1.0655401683959149</v>
      </c>
      <c r="N50" s="19">
        <v>3.9821899736147759</v>
      </c>
      <c r="O50" s="19">
        <v>1.3716890239437134</v>
      </c>
      <c r="P50" s="19">
        <v>4.1259946949602124</v>
      </c>
      <c r="Q50" s="19">
        <v>1.2391696729688848</v>
      </c>
      <c r="R50" s="19">
        <f t="shared" si="1"/>
        <v>4.1597584116854831</v>
      </c>
      <c r="S50" s="39">
        <f>SUM(S4,S5,S7,S15,S27,S28,S29,S30,S31,S32,S33,S34,S35,S36,S37)</f>
        <v>6</v>
      </c>
      <c r="T50" s="15">
        <f>S50/C50</f>
        <v>2.564102564102564E-2</v>
      </c>
      <c r="U50" s="39">
        <f>SUM(U4,U5,U7,U15,U27,U28,U29,U30,U31,U32,U33,U34,U35,U36,U37)</f>
        <v>33</v>
      </c>
      <c r="V50" s="8">
        <f>U50/C50</f>
        <v>0.14102564102564102</v>
      </c>
      <c r="W50" s="39">
        <f>SUM(W4,W5,W7,W15,W27,W28,W29,W30,W31,W32,W33,W34,W35,W36,W37)</f>
        <v>195</v>
      </c>
      <c r="X50" s="8">
        <f>W50/C50</f>
        <v>0.83333333333333337</v>
      </c>
      <c r="Y50" s="56"/>
    </row>
    <row r="51" spans="1:25" s="12" customFormat="1" ht="24" customHeight="1" x14ac:dyDescent="0.2">
      <c r="A51" s="27" t="s">
        <v>23</v>
      </c>
      <c r="B51" s="10">
        <f>SUM(B3:B44)</f>
        <v>677</v>
      </c>
      <c r="C51" s="10">
        <f>SUM(C3:C44)</f>
        <v>548</v>
      </c>
      <c r="D51" s="18">
        <f t="shared" si="11"/>
        <v>0.80945347119645494</v>
      </c>
      <c r="E51" s="48">
        <v>0.9652105676170547</v>
      </c>
      <c r="F51" s="33">
        <v>4.2148952676493403</v>
      </c>
      <c r="G51" s="33">
        <v>1.1781795685960024</v>
      </c>
      <c r="H51" s="33">
        <v>4.188413499867127</v>
      </c>
      <c r="I51" s="33">
        <v>1.2490735353036724</v>
      </c>
      <c r="J51" s="33">
        <v>4.4214639228965877</v>
      </c>
      <c r="K51" s="33">
        <v>1.0446108970326724</v>
      </c>
      <c r="L51" s="33">
        <v>4.5874288670460421</v>
      </c>
      <c r="M51" s="33">
        <v>0.9314053484603807</v>
      </c>
      <c r="N51" s="33">
        <v>4.0850568769389861</v>
      </c>
      <c r="O51" s="33">
        <v>1.3545330695236537</v>
      </c>
      <c r="P51" s="33">
        <v>4.2632944228274967</v>
      </c>
      <c r="Q51" s="33">
        <v>1.1748705237135459</v>
      </c>
      <c r="R51" s="33">
        <f t="shared" si="1"/>
        <v>4.2934254762042636</v>
      </c>
      <c r="S51" s="14">
        <f>SUM(S3:S44)</f>
        <v>9</v>
      </c>
      <c r="T51" s="16">
        <f>S51/C51</f>
        <v>1.6423357664233577E-2</v>
      </c>
      <c r="U51" s="14">
        <f>SUM(U3:U44)</f>
        <v>55</v>
      </c>
      <c r="V51" s="11">
        <f>U51/C51</f>
        <v>0.10036496350364964</v>
      </c>
      <c r="W51" s="14">
        <f>SUM(W3:W44)</f>
        <v>484</v>
      </c>
      <c r="X51" s="11">
        <f>W51/C51</f>
        <v>0.88321167883211682</v>
      </c>
    </row>
    <row r="52" spans="1:25" x14ac:dyDescent="0.2">
      <c r="C52" s="40"/>
      <c r="D52" s="18"/>
      <c r="E52" s="11"/>
    </row>
    <row r="53" spans="1:25" x14ac:dyDescent="0.2">
      <c r="C53" s="40"/>
      <c r="P53" s="9" t="s">
        <v>55</v>
      </c>
    </row>
  </sheetData>
  <mergeCells count="4">
    <mergeCell ref="U2:V2"/>
    <mergeCell ref="W2:X2"/>
    <mergeCell ref="S1:X1"/>
    <mergeCell ref="S2:T2"/>
  </mergeCells>
  <phoneticPr fontId="0" type="noConversion"/>
  <pageMargins left="0.47244094488188981" right="0.27559055118110237" top="0.9055118110236221" bottom="0.43307086614173229" header="0" footer="0"/>
  <pageSetup paperSize="8" scale="59" fitToHeight="0" orientation="landscape" r:id="rId1"/>
  <headerFooter alignWithMargins="0">
    <oddHeader>&amp;C&amp;"Arial,Negrita"&amp;12RESULTADOS FINALES MASTER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4" ma:contentTypeDescription="Crear nuevo documento." ma:contentTypeScope="" ma:versionID="e13456ffbb9c0ce6ffbae812eac2dd32">
  <xsd:schema xmlns:xsd="http://www.w3.org/2001/XMLSchema" xmlns:xs="http://www.w3.org/2001/XMLSchema" xmlns:p="http://schemas.microsoft.com/office/2006/metadata/properties" xmlns:ns2="064799f5-a73b-4ff1-8fe6-6344afeef39e" xmlns:ns3="9e25231a-f3f5-49be-87f6-e32b8ba66f8d" xmlns:ns4="5b57d22d-0ec8-451b-bcf0-279f33863e76" targetNamespace="http://schemas.microsoft.com/office/2006/metadata/properties" ma:root="true" ma:fieldsID="08c5488919f7dc41bfa7dbef109761eb" ns2:_="" ns3:_="" ns4:_="">
    <xsd:import namespace="064799f5-a73b-4ff1-8fe6-6344afeef39e"/>
    <xsd:import namespace="9e25231a-f3f5-49be-87f6-e32b8ba66f8d"/>
    <xsd:import namespace="5b57d22d-0ec8-451b-bcf0-279f33863e76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7d22d-0ec8-451b-bcf0-279f33863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Props1.xml><?xml version="1.0" encoding="utf-8"?>
<ds:datastoreItem xmlns:ds="http://schemas.openxmlformats.org/officeDocument/2006/customXml" ds:itemID="{815CE72F-9CFC-46F0-84DA-016E1ECDB3F8}"/>
</file>

<file path=customXml/itemProps2.xml><?xml version="1.0" encoding="utf-8"?>
<ds:datastoreItem xmlns:ds="http://schemas.openxmlformats.org/officeDocument/2006/customXml" ds:itemID="{36B550A6-053F-41B0-81A6-DD288BEB7C87}"/>
</file>

<file path=customXml/itemProps3.xml><?xml version="1.0" encoding="utf-8"?>
<ds:datastoreItem xmlns:ds="http://schemas.openxmlformats.org/officeDocument/2006/customXml" ds:itemID="{96BF915F-0C6D-4988-9F43-230F64A923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Portada</vt:lpstr>
      <vt:lpstr>Preguntas</vt:lpstr>
      <vt:lpstr>P5-1 ASIGNATURAS X PLAN DE ESTU</vt:lpstr>
      <vt:lpstr>P5-1 PROFESOR X PLAN DE ESTUDIO</vt:lpstr>
      <vt:lpstr>'P5-1 PROFESOR X PLAN DE ESTUDIO'!Títulos_a_imprimir</vt:lpstr>
    </vt:vector>
  </TitlesOfParts>
  <Company>Universidad de Cantabria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Calidad</dc:creator>
  <cp:lastModifiedBy>Cobo Salcines, Beatriz</cp:lastModifiedBy>
  <cp:lastPrinted>2023-07-12T08:31:43Z</cp:lastPrinted>
  <dcterms:created xsi:type="dcterms:W3CDTF">2010-07-21T09:27:48Z</dcterms:created>
  <dcterms:modified xsi:type="dcterms:W3CDTF">2025-10-03T11:58:56Z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