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5-EVALUACION ACTIVIDAD DOCENTE\INFORMES AREA DE CALIDAD\Informe Area de Calidad 2025-2026\"/>
    </mc:Choice>
  </mc:AlternateContent>
  <xr:revisionPtr revIDLastSave="0" documentId="13_ncr:1_{F84C44C2-4C95-4047-889F-765355F71DA4}" xr6:coauthVersionLast="47" xr6:coauthVersionMax="47" xr10:uidLastSave="{00000000-0000-0000-0000-000000000000}"/>
  <bookViews>
    <workbookView xWindow="-28920" yWindow="-120" windowWidth="29040" windowHeight="15720" tabRatio="767" activeTab="2" xr2:uid="{00000000-000D-0000-FFFF-FFFF00000000}"/>
  </bookViews>
  <sheets>
    <sheet name="Portada" sheetId="18" r:id="rId1"/>
    <sheet name="Preguntas" sheetId="15" r:id="rId2"/>
    <sheet name="Encuestas Asignaturas" sheetId="1" r:id="rId3"/>
    <sheet name="Encuestas Profesor" sheetId="1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0" i="17" l="1"/>
  <c r="B49" i="17"/>
  <c r="B48" i="17"/>
  <c r="B47" i="17"/>
  <c r="B46" i="17"/>
  <c r="C50" i="17"/>
  <c r="V50" i="17" s="1"/>
  <c r="C49" i="17"/>
  <c r="C48" i="17"/>
  <c r="C47" i="17"/>
  <c r="C46" i="17"/>
  <c r="W50" i="17"/>
  <c r="W49" i="17"/>
  <c r="W48" i="17"/>
  <c r="W47" i="17"/>
  <c r="W46" i="17"/>
  <c r="U50" i="17"/>
  <c r="U49" i="17"/>
  <c r="U48" i="17"/>
  <c r="U47" i="17"/>
  <c r="V47" i="17" s="1"/>
  <c r="U46" i="17"/>
  <c r="S50" i="17"/>
  <c r="T50" i="17" s="1"/>
  <c r="S49" i="17"/>
  <c r="S48" i="17"/>
  <c r="S47" i="17"/>
  <c r="S46" i="17"/>
  <c r="W51" i="17"/>
  <c r="U51" i="17"/>
  <c r="S51" i="17"/>
  <c r="X3" i="17"/>
  <c r="X4" i="17"/>
  <c r="X5" i="17"/>
  <c r="X7" i="17"/>
  <c r="X8" i="17"/>
  <c r="X9" i="17"/>
  <c r="X10" i="17"/>
  <c r="X11" i="17"/>
  <c r="X12" i="17"/>
  <c r="X13" i="17"/>
  <c r="X14" i="17"/>
  <c r="X15" i="17"/>
  <c r="X16" i="17"/>
  <c r="X17" i="17"/>
  <c r="X18" i="17"/>
  <c r="X19" i="17"/>
  <c r="X20" i="17"/>
  <c r="X21" i="17"/>
  <c r="X22" i="17"/>
  <c r="X23" i="17"/>
  <c r="X24" i="17"/>
  <c r="X25" i="17"/>
  <c r="X26" i="17"/>
  <c r="X27" i="17"/>
  <c r="X28" i="17"/>
  <c r="X29" i="17"/>
  <c r="X30" i="17"/>
  <c r="X31" i="17"/>
  <c r="X32" i="17"/>
  <c r="X33" i="17"/>
  <c r="X34" i="17"/>
  <c r="X35" i="17"/>
  <c r="X37" i="17"/>
  <c r="X38" i="17"/>
  <c r="X40" i="17"/>
  <c r="X41" i="17"/>
  <c r="X42" i="17"/>
  <c r="X43" i="17"/>
  <c r="X45" i="17"/>
  <c r="X2" i="17"/>
  <c r="V3" i="17"/>
  <c r="V4" i="17"/>
  <c r="V5" i="17"/>
  <c r="V7" i="17"/>
  <c r="V8" i="17"/>
  <c r="V9" i="17"/>
  <c r="V10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7" i="17"/>
  <c r="V38" i="17"/>
  <c r="V40" i="17"/>
  <c r="V41" i="17"/>
  <c r="V42" i="17"/>
  <c r="V43" i="17"/>
  <c r="V45" i="17"/>
  <c r="V2" i="17"/>
  <c r="T3" i="17"/>
  <c r="T4" i="17"/>
  <c r="T5" i="17"/>
  <c r="T7" i="17"/>
  <c r="T8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29" i="17"/>
  <c r="T30" i="17"/>
  <c r="T31" i="17"/>
  <c r="T32" i="17"/>
  <c r="T33" i="17"/>
  <c r="T34" i="17"/>
  <c r="T35" i="17"/>
  <c r="T37" i="17"/>
  <c r="T38" i="17"/>
  <c r="T40" i="17"/>
  <c r="T41" i="17"/>
  <c r="T42" i="17"/>
  <c r="T43" i="17"/>
  <c r="T45" i="17"/>
  <c r="T2" i="17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8" i="1"/>
  <c r="X39" i="1"/>
  <c r="X41" i="1"/>
  <c r="X42" i="1"/>
  <c r="X43" i="1"/>
  <c r="X44" i="1"/>
  <c r="X45" i="1"/>
  <c r="X46" i="1"/>
  <c r="X47" i="1"/>
  <c r="X48" i="1"/>
  <c r="X49" i="1"/>
  <c r="X50" i="1"/>
  <c r="X51" i="1"/>
  <c r="X7" i="1"/>
  <c r="X5" i="1"/>
  <c r="AB42" i="1"/>
  <c r="AB43" i="1"/>
  <c r="AB44" i="1"/>
  <c r="AB45" i="1"/>
  <c r="AB46" i="1"/>
  <c r="AB47" i="1"/>
  <c r="AB48" i="1"/>
  <c r="AB49" i="1"/>
  <c r="AB50" i="1"/>
  <c r="AB51" i="1"/>
  <c r="Z42" i="1"/>
  <c r="Z43" i="1"/>
  <c r="Z44" i="1"/>
  <c r="Z45" i="1"/>
  <c r="Z46" i="1"/>
  <c r="Z47" i="1"/>
  <c r="Z48" i="1"/>
  <c r="Z49" i="1"/>
  <c r="Z50" i="1"/>
  <c r="Z51" i="1"/>
  <c r="AB3" i="1"/>
  <c r="AB4" i="1"/>
  <c r="AB5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8" i="1"/>
  <c r="AB39" i="1"/>
  <c r="AB41" i="1"/>
  <c r="Z3" i="1"/>
  <c r="Z4" i="1"/>
  <c r="Z5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8" i="1"/>
  <c r="Z39" i="1"/>
  <c r="Z41" i="1"/>
  <c r="AA52" i="1"/>
  <c r="AA51" i="1"/>
  <c r="AA50" i="1"/>
  <c r="AA49" i="1"/>
  <c r="AA48" i="1"/>
  <c r="AA47" i="1"/>
  <c r="Y52" i="1"/>
  <c r="Y51" i="1"/>
  <c r="Y50" i="1"/>
  <c r="Y49" i="1"/>
  <c r="Y48" i="1"/>
  <c r="Y47" i="1"/>
  <c r="W52" i="1"/>
  <c r="W51" i="1"/>
  <c r="W50" i="1"/>
  <c r="W49" i="1"/>
  <c r="W48" i="1"/>
  <c r="W47" i="1"/>
  <c r="C47" i="1"/>
  <c r="C48" i="1"/>
  <c r="C49" i="1"/>
  <c r="C50" i="1"/>
  <c r="C51" i="1"/>
  <c r="C52" i="1"/>
  <c r="F47" i="1"/>
  <c r="F48" i="1"/>
  <c r="F49" i="1"/>
  <c r="F50" i="1"/>
  <c r="F51" i="1"/>
  <c r="F52" i="1"/>
  <c r="X4" i="1"/>
  <c r="AB2" i="1"/>
  <c r="Z2" i="1"/>
  <c r="X2" i="1"/>
  <c r="D47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2" i="1"/>
  <c r="X3" i="1"/>
  <c r="X50" i="17" l="1"/>
  <c r="T49" i="17"/>
  <c r="V48" i="17"/>
  <c r="X49" i="17"/>
  <c r="T48" i="17"/>
  <c r="X46" i="17"/>
  <c r="X48" i="17"/>
  <c r="V49" i="17"/>
  <c r="V46" i="17"/>
  <c r="T46" i="17"/>
  <c r="T47" i="17"/>
  <c r="X47" i="17"/>
  <c r="V51" i="17"/>
  <c r="X52" i="1"/>
  <c r="AB52" i="1"/>
  <c r="Z52" i="1"/>
  <c r="C51" i="17"/>
  <c r="T51" i="17" s="1"/>
  <c r="B51" i="17"/>
  <c r="G29" i="1"/>
  <c r="G30" i="1"/>
  <c r="G31" i="1"/>
  <c r="G32" i="1"/>
  <c r="G33" i="1"/>
  <c r="G34" i="1"/>
  <c r="G35" i="1"/>
  <c r="G36" i="1"/>
  <c r="G37" i="1"/>
  <c r="G38" i="1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X51" i="17" l="1"/>
  <c r="B52" i="1"/>
  <c r="D52" i="1" s="1"/>
  <c r="E51" i="1"/>
  <c r="B51" i="1"/>
  <c r="D51" i="1" s="1"/>
  <c r="E47" i="1"/>
  <c r="E48" i="1"/>
  <c r="E49" i="1"/>
  <c r="E50" i="1"/>
  <c r="B50" i="1"/>
  <c r="D50" i="1" s="1"/>
  <c r="B49" i="1"/>
  <c r="D49" i="1" s="1"/>
  <c r="B48" i="1"/>
  <c r="D48" i="1" s="1"/>
  <c r="B47" i="1"/>
  <c r="G45" i="1"/>
  <c r="E52" i="1"/>
  <c r="D3" i="17" l="1"/>
  <c r="D4" i="17"/>
  <c r="D5" i="17"/>
  <c r="D6" i="17"/>
  <c r="D7" i="17"/>
  <c r="G41" i="1"/>
  <c r="G42" i="1"/>
  <c r="G43" i="1"/>
  <c r="G44" i="1"/>
  <c r="G46" i="1"/>
  <c r="G39" i="1"/>
  <c r="G40" i="1"/>
  <c r="G28" i="1" l="1"/>
  <c r="G20" i="1"/>
  <c r="G19" i="1"/>
  <c r="G3" i="1" l="1"/>
  <c r="G4" i="1"/>
  <c r="G5" i="1"/>
  <c r="G6" i="1"/>
  <c r="G7" i="1"/>
  <c r="G8" i="1"/>
  <c r="G9" i="1"/>
  <c r="G10" i="1"/>
  <c r="G11" i="1"/>
  <c r="G12" i="1"/>
  <c r="D2" i="17" l="1"/>
  <c r="D50" i="17" l="1"/>
  <c r="D46" i="17" l="1"/>
  <c r="G22" i="1" l="1"/>
  <c r="G23" i="1"/>
  <c r="G24" i="1"/>
  <c r="G25" i="1"/>
  <c r="G26" i="1"/>
  <c r="G27" i="1"/>
  <c r="D47" i="17" l="1"/>
  <c r="D49" i="17"/>
  <c r="D48" i="17"/>
  <c r="D51" i="17"/>
  <c r="G47" i="1" l="1"/>
  <c r="G13" i="1"/>
  <c r="G14" i="1"/>
  <c r="G15" i="1"/>
  <c r="G16" i="1"/>
  <c r="G17" i="1"/>
  <c r="G18" i="1"/>
  <c r="G21" i="1"/>
  <c r="G48" i="1" l="1"/>
  <c r="G49" i="1"/>
  <c r="G50" i="1"/>
  <c r="G51" i="1"/>
  <c r="G2" i="1" l="1"/>
  <c r="G52" i="1" l="1"/>
</calcChain>
</file>

<file path=xl/sharedStrings.xml><?xml version="1.0" encoding="utf-8"?>
<sst xmlns="http://schemas.openxmlformats.org/spreadsheetml/2006/main" count="176" uniqueCount="111">
  <si>
    <t>PLAN DE ESTUDIOS</t>
  </si>
  <si>
    <t>Nº ASIGNATURAS</t>
  </si>
  <si>
    <t>ENCUESTAS RECIBIDAS</t>
  </si>
  <si>
    <t>Media_P1</t>
  </si>
  <si>
    <t>Media_P2</t>
  </si>
  <si>
    <t>Media_P3</t>
  </si>
  <si>
    <t>Media_P4</t>
  </si>
  <si>
    <t>Media_P5</t>
  </si>
  <si>
    <t>Media_P6</t>
  </si>
  <si>
    <t>% ASIGNATURAS EVALUADAS</t>
  </si>
  <si>
    <t>Desv_P1</t>
  </si>
  <si>
    <t>Desv_P2</t>
  </si>
  <si>
    <t>Desv_P3</t>
  </si>
  <si>
    <t>Desv_P4</t>
  </si>
  <si>
    <t>Desv_P5</t>
  </si>
  <si>
    <t>Desv_P6</t>
  </si>
  <si>
    <t>PARTICIPACIÓN</t>
  </si>
  <si>
    <t>ARTES Y HUMANIDADES</t>
  </si>
  <si>
    <t>CIENCIAS</t>
  </si>
  <si>
    <t>CIENCIAS DE LA SALUD</t>
  </si>
  <si>
    <t>CIENCIAS SOCIALES Y JURIDICAS</t>
  </si>
  <si>
    <t>INGENIERÍA Y ARQUITECTURA</t>
  </si>
  <si>
    <t>LISTADO PREGUNTAS ENCUESTA SOBRE LA ASIGNATURA</t>
  </si>
  <si>
    <t>Los materiales y la bibliografía recomendada son accesibles y de utilidad.</t>
  </si>
  <si>
    <t>La distribución de horas teóricas y prácticas de la asignatura es acertada.</t>
  </si>
  <si>
    <t>El esfuerzo necesario para aprobar es el adecuado.</t>
  </si>
  <si>
    <t>El profesorado de esta asignatura está bien coordinado</t>
  </si>
  <si>
    <t>No se han producido solapamientos innecesarios con otras asignaturas</t>
  </si>
  <si>
    <t>El sistema de evaluación es adecuado.</t>
  </si>
  <si>
    <t>LISTADO PREGUNTAS ENCUESTA SOBRE EL PROFESOR</t>
  </si>
  <si>
    <t>Asistes regularmente a clase</t>
  </si>
  <si>
    <t>El profesor explica con claridad.</t>
  </si>
  <si>
    <t>El profesor evalúa adecuadamente.</t>
  </si>
  <si>
    <t>El profesor es accesible y resuelve las dudas planteadas.</t>
  </si>
  <si>
    <t>El profesor cumple con el horario de clase.</t>
  </si>
  <si>
    <t>La asistencia a clase es de utilidad.</t>
  </si>
  <si>
    <t>El profesor puede considerarse un buen docente.</t>
  </si>
  <si>
    <t>Escala de valoración</t>
  </si>
  <si>
    <t>Totalmente en desacuerdo</t>
  </si>
  <si>
    <t>Mas bien en desacuerdo</t>
  </si>
  <si>
    <t>De acuerdo</t>
  </si>
  <si>
    <t>En desacuerdo</t>
  </si>
  <si>
    <t>Mas bien de acuerdo</t>
  </si>
  <si>
    <t>Totalmente de acuerdo</t>
  </si>
  <si>
    <t>La labor del profesorado de la asignatura es satisfactoria.</t>
  </si>
  <si>
    <t>Media_P7</t>
  </si>
  <si>
    <t>Desv_P7</t>
  </si>
  <si>
    <t>Nº UNIDADES DOCENTES</t>
  </si>
  <si>
    <t>UNIDADES EVALUADAS</t>
  </si>
  <si>
    <t>% UNIDADES EVALUADAS</t>
  </si>
  <si>
    <t>Erasmus Mundus Joint Master Degree in Coastal Hazards - Risks, Climate Change Impacts and Adaptation</t>
  </si>
  <si>
    <t>Máster Universitario en Costas y Puertos</t>
  </si>
  <si>
    <t>Máster Universitario en Ingeniería de Caminos, Canales y Puertos</t>
  </si>
  <si>
    <t>Máster Universitario en Física de Partículas y del Cosmos</t>
  </si>
  <si>
    <t>Máster Universitario en Ingeniería Informática</t>
  </si>
  <si>
    <t>Máster Universitario en Matemáticas y Computación</t>
  </si>
  <si>
    <t>Máster Universitario en Enseñanza del Español como Lengua Extranjera</t>
  </si>
  <si>
    <t>Máster Universitario en Acceso a la Abogacía y la Procura</t>
  </si>
  <si>
    <t>Erasmus Mundus Master in Economics of Globalisation and European Integration (EGEI)</t>
  </si>
  <si>
    <t>Máster Universitario en Dirección de Empresas (MBA)</t>
  </si>
  <si>
    <t>Máster Universitario en Economía: Instrumentos del Análisis Económico</t>
  </si>
  <si>
    <t>Máster Universitario en Empresa y Tecnologías de la Información</t>
  </si>
  <si>
    <t>Máster Universitario en Formación del Profesorado de Educación Secundaria</t>
  </si>
  <si>
    <t>Máster Universitario en Investigación e Innovación en Contextos Educativos</t>
  </si>
  <si>
    <t>Máster Universitario en Investigación en Cuidados de Salud</t>
  </si>
  <si>
    <t>Máster Universitario en Patrimonio Histórico y Territorial</t>
  </si>
  <si>
    <t>Máster Universitario en Prehistoria y Arqueología</t>
  </si>
  <si>
    <t>Máster Universitario en Fisioterapia del Deporte y Readaptación a la Actividad Física</t>
  </si>
  <si>
    <t>Máster Universitario en Ciencia e Ingeniería de la Luz</t>
  </si>
  <si>
    <t>Máster Universitario en Ingeniería de Telecomunicación</t>
  </si>
  <si>
    <t>Máster Universitario en Ingeniería Industrial</t>
  </si>
  <si>
    <t>Máster Universitario en Biología Molecular y Biomedicina</t>
  </si>
  <si>
    <t>Máster Universitario en Iniciación a la Investigación en Salud Mental</t>
  </si>
  <si>
    <t>Máster Universitario en Ingeniería de Minas</t>
  </si>
  <si>
    <t>Máster Universitario en Ingeniería Marina</t>
  </si>
  <si>
    <t>Master Universitario en Ingeniería Náutica y Gestión Marítima</t>
  </si>
  <si>
    <t>Máster Universitario en Historia Moderna: "Monarquía de España" Siglos XVI-XVIII</t>
  </si>
  <si>
    <t>Máster Universitario en Nuevos Materiales</t>
  </si>
  <si>
    <t>Máster Universitario en Ingeniería y Gestión Ambiental</t>
  </si>
  <si>
    <t>Máster Universitario en Integridad y Durabilidad de Materiales, Componentes y Estructuras</t>
  </si>
  <si>
    <t>Máster Universitario en Historia Contemporánea</t>
  </si>
  <si>
    <t>Máster Universitario Del Mediterráneo al Atlántico: La Construcción de Europa entre el Mundo Antiguo</t>
  </si>
  <si>
    <t>Máster Universitario en Ciencia de Datos</t>
  </si>
  <si>
    <t>Compartidas Máster Económicas</t>
  </si>
  <si>
    <t>Máster Universitario en Aprendizaje y Enseñanza de Segundas Lenguas</t>
  </si>
  <si>
    <t>Máster Universitario en Ingeniería Industrial y Máster Universitario en Investigación en Ingeniería Industrial</t>
  </si>
  <si>
    <t>Máster Universitario en Avances en Neurorrehabilitación de las Funciones Comunicativas y Motoras</t>
  </si>
  <si>
    <t>Máster Universitario en Derechos Humanos y Mecanismos de Protección Nacional e Internacional</t>
  </si>
  <si>
    <t>Máster Universitario en Dirección de Marketing</t>
  </si>
  <si>
    <t>Erasmus Mundus Joint Master Degree in Sustainable Design, Construction and Management of the Built Environment</t>
  </si>
  <si>
    <t>EUNICE Joint Master Degree: Information Technology for Smart and Sustainable Mobility</t>
  </si>
  <si>
    <t>Máster Universitario en Investigación en Ingeniería Industrial</t>
  </si>
  <si>
    <t>Máster Universitario en Recursos Territoriales y Estrategias de Ordenación</t>
  </si>
  <si>
    <t>MATRICULAS</t>
  </si>
  <si>
    <t>Máster Universitario en Protección Radiológica Ambiental</t>
  </si>
  <si>
    <t>TOTAL UC MASTER</t>
  </si>
  <si>
    <t>Máster Universitario en Dirección de Marketing (Empresas Turísticas)</t>
  </si>
  <si>
    <t>Máster Universitario en Ingeniería Química</t>
  </si>
  <si>
    <t>VICERRECTORADO DE ORDENACIÓN ACADÉMICA</t>
  </si>
  <si>
    <t>UNIVERSIDAD DE CANTABRIA</t>
  </si>
  <si>
    <t>ENCUESTA DE OPINIÓN DE LOS ESTUDIANTES SOBRE LA ACTIVIDAD DOCENTE DEL PROFESORADO</t>
  </si>
  <si>
    <t xml:space="preserve">TABLA DE RESULTADOS </t>
  </si>
  <si>
    <t>TÍTULOS DE MASTER</t>
  </si>
  <si>
    <t>CURSO 2025-2026</t>
  </si>
  <si>
    <t>ASIGNATURAS EVALUADAS</t>
  </si>
  <si>
    <t>Media Asignatura 2025-2026</t>
  </si>
  <si>
    <t>X&lt;=2,5</t>
  </si>
  <si>
    <t>2,5&lt;X&lt;=3,5</t>
  </si>
  <si>
    <t>3,5&lt;X</t>
  </si>
  <si>
    <t>% ASISTEN A CLASE</t>
  </si>
  <si>
    <t>Media Profesor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</si>
</sst>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1"/>
      <color rgb="FFFFFFFF"/>
      <name val="Calibri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4F868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2" fillId="0" borderId="0"/>
    <xf numFmtId="0" fontId="1" fillId="0" borderId="0"/>
    <xf numFmtId="0" fontId="8" fillId="0" borderId="0"/>
  </cellStyleXfs>
  <cellXfs count="71">
    <xf numFmtId="0" fontId="0" fillId="0" borderId="0" xfId="0"/>
    <xf numFmtId="0" fontId="0" fillId="0" borderId="0" xfId="0" applyAlignment="1"/>
    <xf numFmtId="9" fontId="0" fillId="0" borderId="1" xfId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NumberFormat="1"/>
    <xf numFmtId="2" fontId="0" fillId="0" borderId="1" xfId="0" applyNumberFormat="1" applyBorder="1" applyAlignment="1">
      <alignment horizontal="center" vertical="center"/>
    </xf>
    <xf numFmtId="0" fontId="4" fillId="2" borderId="0" xfId="2" applyFill="1" applyAlignment="1">
      <alignment horizontal="center" vertical="center" wrapText="1"/>
    </xf>
    <xf numFmtId="0" fontId="4" fillId="4" borderId="1" xfId="2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left" vertical="center" wrapText="1"/>
    </xf>
    <xf numFmtId="0" fontId="4" fillId="3" borderId="0" xfId="2" applyFill="1" applyAlignment="1">
      <alignment horizontal="center" vertical="center" wrapText="1"/>
    </xf>
    <xf numFmtId="2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0" fillId="0" borderId="0" xfId="0" applyFill="1" applyAlignment="1"/>
    <xf numFmtId="0" fontId="0" fillId="0" borderId="1" xfId="0" applyNumberFormat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NumberFormat="1" applyFill="1" applyBorder="1" applyAlignment="1">
      <alignment horizontal="center" vertical="center" wrapText="1"/>
    </xf>
    <xf numFmtId="9" fontId="0" fillId="0" borderId="1" xfId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6" xfId="0" applyNumberFormat="1" applyBorder="1" applyAlignment="1">
      <alignment horizontal="left" vertical="center"/>
    </xf>
    <xf numFmtId="0" fontId="0" fillId="0" borderId="6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6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6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9" fontId="7" fillId="5" borderId="1" xfId="1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4" fillId="0" borderId="1" xfId="0" applyNumberFormat="1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3" borderId="0" xfId="2" applyFill="1" applyBorder="1" applyAlignment="1">
      <alignment horizontal="center" vertical="center" textRotation="90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1" fillId="0" borderId="0" xfId="4"/>
    <xf numFmtId="0" fontId="8" fillId="0" borderId="0" xfId="5"/>
    <xf numFmtId="0" fontId="9" fillId="0" borderId="0" xfId="4" applyFont="1" applyAlignment="1">
      <alignment horizontal="center"/>
    </xf>
    <xf numFmtId="0" fontId="10" fillId="0" borderId="7" xfId="4" applyFont="1" applyBorder="1" applyAlignment="1">
      <alignment horizontal="center" vertical="distributed"/>
    </xf>
    <xf numFmtId="0" fontId="10" fillId="0" borderId="8" xfId="4" applyFont="1" applyBorder="1" applyAlignment="1">
      <alignment horizontal="center" vertical="distributed"/>
    </xf>
    <xf numFmtId="0" fontId="10" fillId="0" borderId="9" xfId="4" applyFont="1" applyBorder="1" applyAlignment="1">
      <alignment horizontal="center" vertical="distributed"/>
    </xf>
    <xf numFmtId="0" fontId="10" fillId="0" borderId="10" xfId="4" applyFont="1" applyBorder="1" applyAlignment="1">
      <alignment horizontal="center" vertical="distributed"/>
    </xf>
    <xf numFmtId="0" fontId="10" fillId="0" borderId="0" xfId="4" applyFont="1" applyAlignment="1">
      <alignment horizontal="center" vertical="distributed"/>
    </xf>
    <xf numFmtId="0" fontId="10" fillId="0" borderId="11" xfId="4" applyFont="1" applyBorder="1" applyAlignment="1">
      <alignment horizontal="center" vertical="distributed"/>
    </xf>
    <xf numFmtId="0" fontId="10" fillId="0" borderId="12" xfId="4" applyFont="1" applyBorder="1" applyAlignment="1">
      <alignment horizontal="center" vertical="distributed"/>
    </xf>
    <xf numFmtId="0" fontId="10" fillId="0" borderId="13" xfId="4" applyFont="1" applyBorder="1" applyAlignment="1">
      <alignment horizontal="center" vertical="distributed"/>
    </xf>
    <xf numFmtId="0" fontId="10" fillId="0" borderId="14" xfId="4" applyFont="1" applyBorder="1" applyAlignment="1">
      <alignment horizontal="center" vertical="distributed"/>
    </xf>
    <xf numFmtId="0" fontId="11" fillId="0" borderId="0" xfId="4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4" fillId="0" borderId="1" xfId="2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9" fontId="12" fillId="5" borderId="1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</cellXfs>
  <cellStyles count="6">
    <cellStyle name="Normal" xfId="0" builtinId="0"/>
    <cellStyle name="Normal 2" xfId="2" xr:uid="{00000000-0005-0000-0000-000001000000}"/>
    <cellStyle name="Normal 3" xfId="3" xr:uid="{FE0E8D8D-59E4-4C30-9163-4FED8B77F0AE}"/>
    <cellStyle name="Normal 3 2 2" xfId="4" xr:uid="{2C24187C-B5AE-48FC-A487-3AA87E854B72}"/>
    <cellStyle name="Normal 4" xfId="5" xr:uid="{9693689E-EFAA-46A6-B699-5A09DA88A066}"/>
    <cellStyle name="Porcentaje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EE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2" name="2 Imagen" descr="Calidad transparente.gif">
          <a:extLst>
            <a:ext uri="{FF2B5EF4-FFF2-40B4-BE49-F238E27FC236}">
              <a16:creationId xmlns:a16="http://schemas.microsoft.com/office/drawing/2014/main" id="{BAC9EF67-38C9-48DB-A275-A9C623D01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</xdr:row>
      <xdr:rowOff>9525</xdr:rowOff>
    </xdr:from>
    <xdr:to>
      <xdr:col>1</xdr:col>
      <xdr:colOff>742950</xdr:colOff>
      <xdr:row>4</xdr:row>
      <xdr:rowOff>122168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E9BD64-B00C-4103-98BF-BBF577723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00025"/>
          <a:ext cx="1123950" cy="684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B358-BA65-4D55-A741-D252817DCD71}">
  <dimension ref="A1:J19"/>
  <sheetViews>
    <sheetView showGridLines="0" workbookViewId="0">
      <selection activeCell="B17" sqref="B17"/>
    </sheetView>
  </sheetViews>
  <sheetFormatPr baseColWidth="10" defaultRowHeight="12.75" x14ac:dyDescent="0.2"/>
  <cols>
    <col min="1" max="16384" width="11.42578125" style="48"/>
  </cols>
  <sheetData>
    <row r="1" spans="1:10" ht="15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</row>
    <row r="2" spans="1:10" ht="15" x14ac:dyDescent="0.25">
      <c r="A2" s="47"/>
      <c r="B2" s="47"/>
      <c r="C2" s="49" t="s">
        <v>98</v>
      </c>
      <c r="D2" s="49"/>
      <c r="E2" s="49"/>
      <c r="F2" s="49"/>
      <c r="G2" s="49"/>
      <c r="H2" s="49"/>
      <c r="I2" s="49"/>
      <c r="J2" s="47"/>
    </row>
    <row r="3" spans="1:10" ht="15" x14ac:dyDescent="0.25">
      <c r="A3" s="47"/>
      <c r="B3" s="47"/>
      <c r="C3" s="49" t="s">
        <v>99</v>
      </c>
      <c r="D3" s="49"/>
      <c r="E3" s="49"/>
      <c r="F3" s="49"/>
      <c r="G3" s="49"/>
      <c r="H3" s="49"/>
      <c r="I3" s="49"/>
      <c r="J3" s="47"/>
    </row>
    <row r="4" spans="1:10" ht="15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</row>
    <row r="5" spans="1:10" ht="15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</row>
    <row r="6" spans="1:10" ht="15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10" ht="15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</row>
    <row r="8" spans="1:10" ht="15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</row>
    <row r="9" spans="1:10" ht="15.75" thickBot="1" x14ac:dyDescent="0.3">
      <c r="A9" s="47"/>
      <c r="B9" s="47"/>
      <c r="C9" s="47"/>
      <c r="D9" s="47"/>
      <c r="E9" s="47"/>
      <c r="F9" s="47"/>
      <c r="G9" s="47"/>
      <c r="H9" s="47"/>
      <c r="I9" s="47"/>
      <c r="J9" s="47"/>
    </row>
    <row r="10" spans="1:10" ht="15" x14ac:dyDescent="0.25">
      <c r="A10" s="47"/>
      <c r="B10" s="50" t="s">
        <v>100</v>
      </c>
      <c r="C10" s="51"/>
      <c r="D10" s="51"/>
      <c r="E10" s="51"/>
      <c r="F10" s="51"/>
      <c r="G10" s="51"/>
      <c r="H10" s="51"/>
      <c r="I10" s="51"/>
      <c r="J10" s="52"/>
    </row>
    <row r="11" spans="1:10" ht="15" x14ac:dyDescent="0.25">
      <c r="A11" s="47"/>
      <c r="B11" s="53"/>
      <c r="C11" s="54"/>
      <c r="D11" s="54"/>
      <c r="E11" s="54"/>
      <c r="F11" s="54"/>
      <c r="G11" s="54"/>
      <c r="H11" s="54"/>
      <c r="I11" s="54"/>
      <c r="J11" s="55"/>
    </row>
    <row r="12" spans="1:10" ht="15.75" thickBot="1" x14ac:dyDescent="0.3">
      <c r="A12" s="47"/>
      <c r="B12" s="56"/>
      <c r="C12" s="57"/>
      <c r="D12" s="57"/>
      <c r="E12" s="57"/>
      <c r="F12" s="57"/>
      <c r="G12" s="57"/>
      <c r="H12" s="57"/>
      <c r="I12" s="57"/>
      <c r="J12" s="58"/>
    </row>
    <row r="13" spans="1:10" ht="15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10" ht="15.75" x14ac:dyDescent="0.25">
      <c r="A14" s="47"/>
      <c r="B14" s="59" t="s">
        <v>101</v>
      </c>
      <c r="C14" s="59"/>
      <c r="D14" s="59"/>
      <c r="E14" s="59"/>
      <c r="F14" s="59"/>
      <c r="G14" s="59"/>
      <c r="H14" s="59"/>
      <c r="I14" s="59"/>
      <c r="J14" s="59"/>
    </row>
    <row r="15" spans="1:10" ht="15.75" x14ac:dyDescent="0.25">
      <c r="A15" s="47"/>
      <c r="B15" s="60" t="s">
        <v>102</v>
      </c>
      <c r="C15" s="60"/>
      <c r="D15" s="60"/>
      <c r="E15" s="60"/>
      <c r="F15" s="60"/>
      <c r="G15" s="60"/>
      <c r="H15" s="60"/>
      <c r="I15" s="60"/>
      <c r="J15" s="60"/>
    </row>
    <row r="16" spans="1:10" ht="15.75" x14ac:dyDescent="0.25">
      <c r="A16" s="47"/>
      <c r="B16" s="59" t="s">
        <v>103</v>
      </c>
      <c r="C16" s="59"/>
      <c r="D16" s="59"/>
      <c r="E16" s="59"/>
      <c r="F16" s="59"/>
      <c r="G16" s="59"/>
      <c r="H16" s="59"/>
      <c r="I16" s="59"/>
      <c r="J16" s="59"/>
    </row>
    <row r="17" spans="1:10" ht="15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15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 ht="15" x14ac:dyDescent="0.25">
      <c r="A19" s="47"/>
      <c r="B19" s="47"/>
      <c r="C19" s="47"/>
      <c r="D19" s="47"/>
      <c r="E19" s="47"/>
      <c r="F19" s="47"/>
      <c r="G19" s="47"/>
      <c r="H19" s="47"/>
      <c r="I19" s="47"/>
      <c r="J19" s="47"/>
    </row>
  </sheetData>
  <mergeCells count="6"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selection activeCell="B8" sqref="B8:H8"/>
    </sheetView>
  </sheetViews>
  <sheetFormatPr baseColWidth="10" defaultRowHeight="12.75" x14ac:dyDescent="0.2"/>
  <cols>
    <col min="1" max="1" width="16.42578125" style="7" customWidth="1"/>
    <col min="2" max="2" width="6.140625" style="7" customWidth="1"/>
    <col min="3" max="3" width="24" style="7" customWidth="1"/>
    <col min="4" max="4" width="7.42578125" style="7" customWidth="1"/>
    <col min="5" max="5" width="23" style="7" customWidth="1"/>
    <col min="6" max="6" width="6.140625" style="7" customWidth="1"/>
    <col min="7" max="7" width="35.42578125" style="7" customWidth="1"/>
    <col min="8" max="16384" width="11.42578125" style="7"/>
  </cols>
  <sheetData>
    <row r="1" spans="1:8" ht="30.75" customHeight="1" x14ac:dyDescent="0.2">
      <c r="A1" s="61" t="s">
        <v>22</v>
      </c>
      <c r="B1" s="62"/>
      <c r="C1" s="62"/>
      <c r="D1" s="62"/>
      <c r="E1" s="62"/>
      <c r="F1" s="62"/>
      <c r="G1" s="62"/>
      <c r="H1" s="63"/>
    </row>
    <row r="2" spans="1:8" ht="26.25" customHeight="1" x14ac:dyDescent="0.2">
      <c r="A2" s="64">
        <v>1</v>
      </c>
      <c r="B2" s="41" t="s">
        <v>23</v>
      </c>
      <c r="C2" s="41"/>
      <c r="D2" s="41"/>
      <c r="E2" s="41"/>
      <c r="F2" s="41"/>
      <c r="G2" s="41"/>
      <c r="H2" s="41"/>
    </row>
    <row r="3" spans="1:8" ht="25.5" customHeight="1" x14ac:dyDescent="0.2">
      <c r="A3" s="64">
        <v>2</v>
      </c>
      <c r="B3" s="41" t="s">
        <v>24</v>
      </c>
      <c r="C3" s="41"/>
      <c r="D3" s="41"/>
      <c r="E3" s="41"/>
      <c r="F3" s="41"/>
      <c r="G3" s="41"/>
      <c r="H3" s="41"/>
    </row>
    <row r="4" spans="1:8" ht="25.5" customHeight="1" x14ac:dyDescent="0.2">
      <c r="A4" s="64">
        <v>3</v>
      </c>
      <c r="B4" s="42" t="s">
        <v>25</v>
      </c>
      <c r="C4" s="42"/>
      <c r="D4" s="42"/>
      <c r="E4" s="42"/>
      <c r="F4" s="42"/>
      <c r="G4" s="42"/>
      <c r="H4" s="42"/>
    </row>
    <row r="5" spans="1:8" ht="25.5" customHeight="1" x14ac:dyDescent="0.2">
      <c r="A5" s="64">
        <v>4</v>
      </c>
      <c r="B5" s="41" t="s">
        <v>26</v>
      </c>
      <c r="C5" s="41"/>
      <c r="D5" s="41"/>
      <c r="E5" s="41"/>
      <c r="F5" s="41"/>
      <c r="G5" s="41"/>
      <c r="H5" s="41"/>
    </row>
    <row r="6" spans="1:8" ht="25.5" customHeight="1" x14ac:dyDescent="0.2">
      <c r="A6" s="64">
        <v>5</v>
      </c>
      <c r="B6" s="42" t="s">
        <v>27</v>
      </c>
      <c r="C6" s="42"/>
      <c r="D6" s="42"/>
      <c r="E6" s="42"/>
      <c r="F6" s="42"/>
      <c r="G6" s="42"/>
      <c r="H6" s="42"/>
    </row>
    <row r="7" spans="1:8" ht="24.75" customHeight="1" x14ac:dyDescent="0.2">
      <c r="A7" s="64">
        <v>6</v>
      </c>
      <c r="B7" s="41" t="s">
        <v>28</v>
      </c>
      <c r="C7" s="41"/>
      <c r="D7" s="41"/>
      <c r="E7" s="41"/>
      <c r="F7" s="41"/>
      <c r="G7" s="41"/>
      <c r="H7" s="41"/>
    </row>
    <row r="8" spans="1:8" ht="24.75" customHeight="1" x14ac:dyDescent="0.2">
      <c r="A8" s="65">
        <v>7</v>
      </c>
      <c r="B8" s="46" t="s">
        <v>44</v>
      </c>
      <c r="C8" s="46"/>
      <c r="D8" s="46"/>
      <c r="E8" s="46"/>
      <c r="F8" s="46"/>
      <c r="G8" s="46"/>
      <c r="H8" s="46"/>
    </row>
    <row r="9" spans="1:8" ht="24.75" customHeight="1" x14ac:dyDescent="0.2">
      <c r="A9" s="61" t="s">
        <v>29</v>
      </c>
      <c r="B9" s="62"/>
      <c r="C9" s="62"/>
      <c r="D9" s="62"/>
      <c r="E9" s="62"/>
      <c r="F9" s="62"/>
      <c r="G9" s="62"/>
      <c r="H9" s="63"/>
    </row>
    <row r="10" spans="1:8" ht="24.75" customHeight="1" x14ac:dyDescent="0.2">
      <c r="A10" s="66"/>
      <c r="B10" s="41" t="s">
        <v>30</v>
      </c>
      <c r="C10" s="41"/>
      <c r="D10" s="41"/>
      <c r="E10" s="41"/>
      <c r="F10" s="41"/>
      <c r="G10" s="41"/>
      <c r="H10" s="41"/>
    </row>
    <row r="11" spans="1:8" ht="24.75" customHeight="1" x14ac:dyDescent="0.2">
      <c r="A11" s="64">
        <v>1</v>
      </c>
      <c r="B11" s="41" t="s">
        <v>31</v>
      </c>
      <c r="C11" s="41"/>
      <c r="D11" s="41"/>
      <c r="E11" s="41"/>
      <c r="F11" s="41"/>
      <c r="G11" s="41"/>
      <c r="H11" s="41"/>
    </row>
    <row r="12" spans="1:8" ht="24.75" customHeight="1" x14ac:dyDescent="0.2">
      <c r="A12" s="64">
        <v>2</v>
      </c>
      <c r="B12" s="41" t="s">
        <v>32</v>
      </c>
      <c r="C12" s="41"/>
      <c r="D12" s="41"/>
      <c r="E12" s="41"/>
      <c r="F12" s="41"/>
      <c r="G12" s="41"/>
      <c r="H12" s="41"/>
    </row>
    <row r="13" spans="1:8" ht="24.75" customHeight="1" x14ac:dyDescent="0.2">
      <c r="A13" s="64">
        <v>3</v>
      </c>
      <c r="B13" s="42" t="s">
        <v>33</v>
      </c>
      <c r="C13" s="42"/>
      <c r="D13" s="42"/>
      <c r="E13" s="42"/>
      <c r="F13" s="42"/>
      <c r="G13" s="42"/>
      <c r="H13" s="42"/>
    </row>
    <row r="14" spans="1:8" ht="24.75" customHeight="1" x14ac:dyDescent="0.2">
      <c r="A14" s="64">
        <v>4</v>
      </c>
      <c r="B14" s="41" t="s">
        <v>34</v>
      </c>
      <c r="C14" s="41"/>
      <c r="D14" s="41"/>
      <c r="E14" s="41"/>
      <c r="F14" s="41"/>
      <c r="G14" s="41"/>
      <c r="H14" s="41"/>
    </row>
    <row r="15" spans="1:8" ht="24.75" customHeight="1" x14ac:dyDescent="0.2">
      <c r="A15" s="64">
        <v>5</v>
      </c>
      <c r="B15" s="41" t="s">
        <v>35</v>
      </c>
      <c r="C15" s="41"/>
      <c r="D15" s="41"/>
      <c r="E15" s="41"/>
      <c r="F15" s="41"/>
      <c r="G15" s="41"/>
      <c r="H15" s="41"/>
    </row>
    <row r="16" spans="1:8" ht="24.75" customHeight="1" x14ac:dyDescent="0.2">
      <c r="A16" s="64">
        <v>6</v>
      </c>
      <c r="B16" s="42" t="s">
        <v>36</v>
      </c>
      <c r="C16" s="42"/>
      <c r="D16" s="42"/>
      <c r="E16" s="42"/>
      <c r="F16" s="42"/>
      <c r="G16" s="42"/>
      <c r="H16" s="42"/>
    </row>
    <row r="17" spans="1:8" ht="18.75" customHeight="1" x14ac:dyDescent="0.2">
      <c r="A17" s="43"/>
      <c r="B17" s="43"/>
      <c r="C17" s="43"/>
      <c r="D17" s="43"/>
      <c r="E17" s="43"/>
      <c r="F17" s="43"/>
      <c r="G17" s="43"/>
      <c r="H17" s="43"/>
    </row>
    <row r="18" spans="1:8" ht="12.75" customHeight="1" x14ac:dyDescent="0.2">
      <c r="A18" s="44" t="s">
        <v>37</v>
      </c>
      <c r="B18" s="8">
        <v>0</v>
      </c>
      <c r="C18" s="9" t="s">
        <v>38</v>
      </c>
      <c r="D18" s="8">
        <v>2</v>
      </c>
      <c r="E18" s="9" t="s">
        <v>39</v>
      </c>
      <c r="F18" s="8">
        <v>4</v>
      </c>
      <c r="G18" s="9" t="s">
        <v>40</v>
      </c>
      <c r="H18" s="10"/>
    </row>
    <row r="19" spans="1:8" x14ac:dyDescent="0.2">
      <c r="A19" s="45"/>
      <c r="B19" s="8">
        <v>1</v>
      </c>
      <c r="C19" s="9" t="s">
        <v>41</v>
      </c>
      <c r="D19" s="8">
        <v>3</v>
      </c>
      <c r="E19" s="9" t="s">
        <v>42</v>
      </c>
      <c r="F19" s="8">
        <v>5</v>
      </c>
      <c r="G19" s="9" t="s">
        <v>43</v>
      </c>
      <c r="H19" s="10"/>
    </row>
    <row r="20" spans="1:8" x14ac:dyDescent="0.2">
      <c r="A20" s="10"/>
      <c r="B20" s="10"/>
      <c r="C20" s="10"/>
      <c r="D20" s="10"/>
      <c r="E20" s="10"/>
      <c r="F20" s="10"/>
      <c r="G20" s="10"/>
      <c r="H20" s="10"/>
    </row>
  </sheetData>
  <mergeCells count="18">
    <mergeCell ref="B13:H13"/>
    <mergeCell ref="A1:H1"/>
    <mergeCell ref="B2:H2"/>
    <mergeCell ref="B3:H3"/>
    <mergeCell ref="B4:H4"/>
    <mergeCell ref="B5:H5"/>
    <mergeCell ref="B6:H6"/>
    <mergeCell ref="B7:H7"/>
    <mergeCell ref="A9:H9"/>
    <mergeCell ref="B10:H10"/>
    <mergeCell ref="B11:H11"/>
    <mergeCell ref="B12:H12"/>
    <mergeCell ref="B8:H8"/>
    <mergeCell ref="B14:H14"/>
    <mergeCell ref="B15:H15"/>
    <mergeCell ref="B16:H16"/>
    <mergeCell ref="A17:H17"/>
    <mergeCell ref="A18:A19"/>
  </mergeCells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93"/>
  <sheetViews>
    <sheetView tabSelected="1" zoomScale="85" zoomScaleNormal="85" workbookViewId="0"/>
  </sheetViews>
  <sheetFormatPr baseColWidth="10" defaultRowHeight="12.75" x14ac:dyDescent="0.2"/>
  <cols>
    <col min="1" max="1" width="64.140625" style="1" customWidth="1"/>
    <col min="2" max="4" width="14.5703125" style="1" customWidth="1"/>
    <col min="5" max="5" width="16.5703125" style="1" customWidth="1"/>
    <col min="6" max="6" width="13.42578125" style="1" customWidth="1"/>
    <col min="7" max="7" width="16" style="1" customWidth="1"/>
    <col min="8" max="20" width="11.42578125" style="1" customWidth="1"/>
    <col min="21" max="16384" width="11.42578125" style="1"/>
  </cols>
  <sheetData>
    <row r="1" spans="1:29" ht="51.75" customHeight="1" x14ac:dyDescent="0.2">
      <c r="A1" s="30" t="s">
        <v>0</v>
      </c>
      <c r="B1" s="30" t="s">
        <v>1</v>
      </c>
      <c r="C1" s="30" t="s">
        <v>104</v>
      </c>
      <c r="D1" s="30" t="s">
        <v>9</v>
      </c>
      <c r="E1" s="30" t="s">
        <v>93</v>
      </c>
      <c r="F1" s="30" t="s">
        <v>2</v>
      </c>
      <c r="G1" s="30" t="s">
        <v>16</v>
      </c>
      <c r="H1" s="30" t="s">
        <v>3</v>
      </c>
      <c r="I1" s="30" t="s">
        <v>10</v>
      </c>
      <c r="J1" s="30" t="s">
        <v>4</v>
      </c>
      <c r="K1" s="30" t="s">
        <v>11</v>
      </c>
      <c r="L1" s="30" t="s">
        <v>5</v>
      </c>
      <c r="M1" s="30" t="s">
        <v>12</v>
      </c>
      <c r="N1" s="30" t="s">
        <v>6</v>
      </c>
      <c r="O1" s="30" t="s">
        <v>13</v>
      </c>
      <c r="P1" s="30" t="s">
        <v>7</v>
      </c>
      <c r="Q1" s="30" t="s">
        <v>14</v>
      </c>
      <c r="R1" s="30" t="s">
        <v>8</v>
      </c>
      <c r="S1" s="30" t="s">
        <v>15</v>
      </c>
      <c r="T1" s="30" t="s">
        <v>45</v>
      </c>
      <c r="U1" s="30" t="s">
        <v>46</v>
      </c>
      <c r="V1" s="30" t="s">
        <v>105</v>
      </c>
      <c r="W1" s="61" t="s">
        <v>106</v>
      </c>
      <c r="X1" s="63"/>
      <c r="Y1" s="61" t="s">
        <v>107</v>
      </c>
      <c r="Z1" s="63"/>
      <c r="AA1" s="61" t="s">
        <v>108</v>
      </c>
      <c r="AB1" s="63"/>
    </row>
    <row r="2" spans="1:29" s="18" customFormat="1" x14ac:dyDescent="0.2">
      <c r="A2" s="23" t="s">
        <v>83</v>
      </c>
      <c r="B2" s="15">
        <v>7</v>
      </c>
      <c r="C2" s="15">
        <v>7</v>
      </c>
      <c r="D2" s="16">
        <f>C2/B2</f>
        <v>1</v>
      </c>
      <c r="E2" s="15">
        <v>71</v>
      </c>
      <c r="F2" s="15">
        <v>62</v>
      </c>
      <c r="G2" s="16">
        <f>F2/E2</f>
        <v>0.87323943661971826</v>
      </c>
      <c r="H2" s="17">
        <v>4.2857142857142856</v>
      </c>
      <c r="I2" s="17">
        <v>0.76376261582597338</v>
      </c>
      <c r="J2" s="17">
        <v>4.1836734693877551</v>
      </c>
      <c r="K2" s="17">
        <v>0.85813434718762427</v>
      </c>
      <c r="L2" s="17">
        <v>4.1224489795918364</v>
      </c>
      <c r="M2" s="17">
        <v>0.97109588140633918</v>
      </c>
      <c r="N2" s="17">
        <v>4.3877551020408161</v>
      </c>
      <c r="O2" s="17">
        <v>0.75873596995848491</v>
      </c>
      <c r="P2" s="17">
        <v>4.583333333333333</v>
      </c>
      <c r="Q2" s="17">
        <v>0.67896458508630453</v>
      </c>
      <c r="R2" s="17">
        <v>4.204081632653061</v>
      </c>
      <c r="S2" s="17">
        <v>0.97851059943021523</v>
      </c>
      <c r="T2" s="17">
        <v>4.2653061224489797</v>
      </c>
      <c r="U2" s="17">
        <v>0.93040112774190098</v>
      </c>
      <c r="V2" s="17">
        <v>4.2903304178814379</v>
      </c>
      <c r="W2" s="67">
        <v>0</v>
      </c>
      <c r="X2" s="68">
        <f>W2/C2</f>
        <v>0</v>
      </c>
      <c r="Y2" s="67">
        <v>0</v>
      </c>
      <c r="Z2" s="68">
        <f>Y2/C2</f>
        <v>0</v>
      </c>
      <c r="AA2" s="67">
        <v>7</v>
      </c>
      <c r="AB2" s="68">
        <f>AA2/C2</f>
        <v>1</v>
      </c>
      <c r="AC2" s="70"/>
    </row>
    <row r="3" spans="1:29" s="18" customFormat="1" x14ac:dyDescent="0.2">
      <c r="A3" s="23" t="s">
        <v>50</v>
      </c>
      <c r="B3" s="15">
        <v>9</v>
      </c>
      <c r="C3" s="15">
        <v>9</v>
      </c>
      <c r="D3" s="16">
        <f t="shared" ref="D3:D52" si="0">C3/B3</f>
        <v>1</v>
      </c>
      <c r="E3" s="15">
        <v>234</v>
      </c>
      <c r="F3" s="15">
        <v>36</v>
      </c>
      <c r="G3" s="16">
        <f>F3/E3</f>
        <v>0.15384615384615385</v>
      </c>
      <c r="H3" s="17">
        <v>4.416666666666667</v>
      </c>
      <c r="I3" s="17">
        <v>1.0246950765959599</v>
      </c>
      <c r="J3" s="17">
        <v>4.333333333333333</v>
      </c>
      <c r="K3" s="17">
        <v>1.3309502512973848</v>
      </c>
      <c r="L3" s="17">
        <v>4.583333333333333</v>
      </c>
      <c r="M3" s="17">
        <v>0.84091786587208217</v>
      </c>
      <c r="N3" s="17">
        <v>4.5277777777777777</v>
      </c>
      <c r="O3" s="17">
        <v>1.0277885027325442</v>
      </c>
      <c r="P3" s="17">
        <v>4.8888888888888893</v>
      </c>
      <c r="Q3" s="17">
        <v>0.31872762915583774</v>
      </c>
      <c r="R3" s="17">
        <v>4.2222222222222223</v>
      </c>
      <c r="S3" s="17">
        <v>1.0450184170929671</v>
      </c>
      <c r="T3" s="17">
        <v>4.5277777777777777</v>
      </c>
      <c r="U3" s="17">
        <v>1.0277885027325442</v>
      </c>
      <c r="V3" s="17">
        <v>4.5</v>
      </c>
      <c r="W3" s="67">
        <v>0</v>
      </c>
      <c r="X3" s="68">
        <f>W3/F3</f>
        <v>0</v>
      </c>
      <c r="Y3" s="67">
        <v>0</v>
      </c>
      <c r="Z3" s="68">
        <f t="shared" ref="Z3:Z51" si="1">Y3/C3</f>
        <v>0</v>
      </c>
      <c r="AA3" s="67">
        <v>9</v>
      </c>
      <c r="AB3" s="68">
        <f t="shared" ref="AB3:AB51" si="2">AA3/C3</f>
        <v>1</v>
      </c>
      <c r="AC3" s="70"/>
    </row>
    <row r="4" spans="1:29" s="18" customFormat="1" x14ac:dyDescent="0.2">
      <c r="A4" s="23" t="s">
        <v>89</v>
      </c>
      <c r="B4" s="15">
        <v>5</v>
      </c>
      <c r="C4" s="15">
        <v>5</v>
      </c>
      <c r="D4" s="16">
        <f t="shared" si="0"/>
        <v>1</v>
      </c>
      <c r="E4" s="15">
        <v>95</v>
      </c>
      <c r="F4" s="19">
        <v>38</v>
      </c>
      <c r="G4" s="16">
        <f>F4/E4</f>
        <v>0.4</v>
      </c>
      <c r="H4" s="17">
        <v>4.2894736842105265</v>
      </c>
      <c r="I4" s="17">
        <v>0.98386701850380776</v>
      </c>
      <c r="J4" s="17">
        <v>4.3684210526315788</v>
      </c>
      <c r="K4" s="17">
        <v>1.1008854576640388</v>
      </c>
      <c r="L4" s="17">
        <v>4.3947368421052628</v>
      </c>
      <c r="M4" s="17">
        <v>0.82329180023592108</v>
      </c>
      <c r="N4" s="17">
        <v>4.5263157894736841</v>
      </c>
      <c r="O4" s="17">
        <v>0.72547625011001238</v>
      </c>
      <c r="P4" s="17">
        <v>4.6315789473684212</v>
      </c>
      <c r="Q4" s="17">
        <v>0.6333545453261934</v>
      </c>
      <c r="R4" s="17">
        <v>4.6052631578947372</v>
      </c>
      <c r="S4" s="17">
        <v>0.54720289651766774</v>
      </c>
      <c r="T4" s="17">
        <v>4.6842105263157894</v>
      </c>
      <c r="U4" s="17">
        <v>0.52531911320359637</v>
      </c>
      <c r="V4" s="17">
        <v>4.5</v>
      </c>
      <c r="W4" s="67">
        <v>0</v>
      </c>
      <c r="X4" s="68">
        <f t="shared" ref="X4:X5" si="3">W4/C4</f>
        <v>0</v>
      </c>
      <c r="Y4" s="67">
        <v>0</v>
      </c>
      <c r="Z4" s="68">
        <f t="shared" si="1"/>
        <v>0</v>
      </c>
      <c r="AA4" s="67">
        <v>5</v>
      </c>
      <c r="AB4" s="68">
        <f t="shared" si="2"/>
        <v>1</v>
      </c>
      <c r="AC4" s="70"/>
    </row>
    <row r="5" spans="1:29" s="18" customFormat="1" x14ac:dyDescent="0.2">
      <c r="A5" s="23" t="s">
        <v>58</v>
      </c>
      <c r="B5" s="15">
        <v>5</v>
      </c>
      <c r="C5" s="15">
        <v>5</v>
      </c>
      <c r="D5" s="16">
        <f t="shared" si="0"/>
        <v>1</v>
      </c>
      <c r="E5" s="15">
        <v>80</v>
      </c>
      <c r="F5" s="19">
        <v>29</v>
      </c>
      <c r="G5" s="16">
        <f>F5/E5</f>
        <v>0.36249999999999999</v>
      </c>
      <c r="H5" s="17">
        <v>4.6551724137931032</v>
      </c>
      <c r="I5" s="17">
        <v>0.55264701140223593</v>
      </c>
      <c r="J5" s="17">
        <v>4.5172413793103452</v>
      </c>
      <c r="K5" s="17">
        <v>0.91107039304531556</v>
      </c>
      <c r="L5" s="17">
        <v>4.5862068965517242</v>
      </c>
      <c r="M5" s="17">
        <v>0.73276586493086726</v>
      </c>
      <c r="N5" s="17">
        <v>4.4482758620689653</v>
      </c>
      <c r="O5" s="17">
        <v>1.1522092721795607</v>
      </c>
      <c r="P5" s="17">
        <v>4.1034482758620694</v>
      </c>
      <c r="Q5" s="17">
        <v>1.3717774597268968</v>
      </c>
      <c r="R5" s="17">
        <v>4.75</v>
      </c>
      <c r="S5" s="17">
        <v>0.51818772517160083</v>
      </c>
      <c r="T5" s="17">
        <v>4.5862068965517242</v>
      </c>
      <c r="U5" s="17">
        <v>0.73276586493086726</v>
      </c>
      <c r="V5" s="17">
        <v>4.5209359605911326</v>
      </c>
      <c r="W5" s="67">
        <v>0</v>
      </c>
      <c r="X5" s="68">
        <f t="shared" si="3"/>
        <v>0</v>
      </c>
      <c r="Y5" s="67">
        <v>0</v>
      </c>
      <c r="Z5" s="68">
        <f t="shared" si="1"/>
        <v>0</v>
      </c>
      <c r="AA5" s="67">
        <v>5</v>
      </c>
      <c r="AB5" s="68">
        <f t="shared" si="2"/>
        <v>1</v>
      </c>
      <c r="AC5" s="70"/>
    </row>
    <row r="6" spans="1:29" s="18" customFormat="1" x14ac:dyDescent="0.2">
      <c r="A6" s="23" t="s">
        <v>90</v>
      </c>
      <c r="B6" s="15">
        <v>7</v>
      </c>
      <c r="C6" s="15">
        <v>0</v>
      </c>
      <c r="D6" s="16">
        <f t="shared" si="0"/>
        <v>0</v>
      </c>
      <c r="E6" s="15">
        <v>46</v>
      </c>
      <c r="F6" s="15">
        <v>4</v>
      </c>
      <c r="G6" s="16">
        <f>F6/E6</f>
        <v>8.6956521739130432E-2</v>
      </c>
      <c r="H6" s="17">
        <v>4.25</v>
      </c>
      <c r="I6" s="17">
        <v>1.5</v>
      </c>
      <c r="J6" s="17">
        <v>5</v>
      </c>
      <c r="K6" s="17">
        <v>0</v>
      </c>
      <c r="L6" s="17">
        <v>5</v>
      </c>
      <c r="M6" s="17">
        <v>0</v>
      </c>
      <c r="N6" s="17">
        <v>5</v>
      </c>
      <c r="O6" s="17">
        <v>0</v>
      </c>
      <c r="P6" s="17">
        <v>4</v>
      </c>
      <c r="Q6" s="17">
        <v>1.1547005383792515</v>
      </c>
      <c r="R6" s="17">
        <v>5</v>
      </c>
      <c r="S6" s="17">
        <v>0</v>
      </c>
      <c r="T6" s="17">
        <v>5</v>
      </c>
      <c r="U6" s="17">
        <v>0</v>
      </c>
      <c r="V6" s="17">
        <v>4.75</v>
      </c>
      <c r="W6" s="67"/>
      <c r="X6" s="68"/>
      <c r="Y6" s="67"/>
      <c r="Z6" s="68"/>
      <c r="AA6" s="67"/>
      <c r="AB6" s="68"/>
      <c r="AC6" s="70"/>
    </row>
    <row r="7" spans="1:29" s="18" customFormat="1" x14ac:dyDescent="0.2">
      <c r="A7" s="23" t="s">
        <v>81</v>
      </c>
      <c r="B7" s="15">
        <v>15</v>
      </c>
      <c r="C7" s="15">
        <v>5</v>
      </c>
      <c r="D7" s="16">
        <f t="shared" si="0"/>
        <v>0.33333333333333331</v>
      </c>
      <c r="E7" s="15">
        <v>61</v>
      </c>
      <c r="F7" s="15">
        <v>20</v>
      </c>
      <c r="G7" s="16">
        <f>F7/E7</f>
        <v>0.32786885245901637</v>
      </c>
      <c r="H7" s="17">
        <v>4.75</v>
      </c>
      <c r="I7" s="17">
        <v>0.5501196042201808</v>
      </c>
      <c r="J7" s="17">
        <v>4.75</v>
      </c>
      <c r="K7" s="17">
        <v>0.5501196042201808</v>
      </c>
      <c r="L7" s="17">
        <v>4.75</v>
      </c>
      <c r="M7" s="17">
        <v>0.5501196042201808</v>
      </c>
      <c r="N7" s="17">
        <v>4.75</v>
      </c>
      <c r="O7" s="17">
        <v>0.5501196042201808</v>
      </c>
      <c r="P7" s="17">
        <v>4.75</v>
      </c>
      <c r="Q7" s="17">
        <v>0.5501196042201808</v>
      </c>
      <c r="R7" s="17">
        <v>4.75</v>
      </c>
      <c r="S7" s="17">
        <v>0.5501196042201808</v>
      </c>
      <c r="T7" s="17">
        <v>4.8</v>
      </c>
      <c r="U7" s="17">
        <v>0.41039134083406092</v>
      </c>
      <c r="V7" s="17">
        <v>4.7571428571428571</v>
      </c>
      <c r="W7" s="67">
        <v>0</v>
      </c>
      <c r="X7" s="68">
        <f>W7/C7</f>
        <v>0</v>
      </c>
      <c r="Y7" s="67">
        <v>0</v>
      </c>
      <c r="Z7" s="68">
        <f t="shared" si="1"/>
        <v>0</v>
      </c>
      <c r="AA7" s="67">
        <v>5</v>
      </c>
      <c r="AB7" s="68">
        <f t="shared" si="2"/>
        <v>1</v>
      </c>
      <c r="AC7" s="70"/>
    </row>
    <row r="8" spans="1:29" s="18" customFormat="1" x14ac:dyDescent="0.2">
      <c r="A8" s="23" t="s">
        <v>57</v>
      </c>
      <c r="B8" s="15">
        <v>10</v>
      </c>
      <c r="C8" s="15">
        <v>10</v>
      </c>
      <c r="D8" s="16">
        <f t="shared" si="0"/>
        <v>1</v>
      </c>
      <c r="E8" s="15">
        <v>280</v>
      </c>
      <c r="F8" s="15">
        <v>64</v>
      </c>
      <c r="G8" s="16">
        <f>F8/E8</f>
        <v>0.22857142857142856</v>
      </c>
      <c r="H8" s="17">
        <v>4.328125</v>
      </c>
      <c r="I8" s="17">
        <v>0.9767891602040143</v>
      </c>
      <c r="J8" s="17">
        <v>4.2063492063492065</v>
      </c>
      <c r="K8" s="17">
        <v>1.1381752537927246</v>
      </c>
      <c r="L8" s="17">
        <v>4.4482758620689653</v>
      </c>
      <c r="M8" s="17">
        <v>0.99423626323245629</v>
      </c>
      <c r="N8" s="17">
        <v>4.0793650793650791</v>
      </c>
      <c r="O8" s="17">
        <v>1.2864252457700101</v>
      </c>
      <c r="P8" s="17">
        <v>4.0793650793650791</v>
      </c>
      <c r="Q8" s="17">
        <v>1.4513796251085507</v>
      </c>
      <c r="R8" s="17">
        <v>4.4444444444444446</v>
      </c>
      <c r="S8" s="17">
        <v>0.92940802834606684</v>
      </c>
      <c r="T8" s="17">
        <v>4.3492063492063489</v>
      </c>
      <c r="U8" s="17">
        <v>0.93599576368510107</v>
      </c>
      <c r="V8" s="17">
        <v>4.2764472886855884</v>
      </c>
      <c r="W8" s="67">
        <v>0</v>
      </c>
      <c r="X8" s="68">
        <f t="shared" ref="X8:X51" si="4">W8/C8</f>
        <v>0</v>
      </c>
      <c r="Y8" s="67">
        <v>0</v>
      </c>
      <c r="Z8" s="68">
        <f t="shared" si="1"/>
        <v>0</v>
      </c>
      <c r="AA8" s="67">
        <v>10</v>
      </c>
      <c r="AB8" s="68">
        <f t="shared" si="2"/>
        <v>1</v>
      </c>
      <c r="AC8" s="70"/>
    </row>
    <row r="9" spans="1:29" s="18" customFormat="1" x14ac:dyDescent="0.2">
      <c r="A9" s="23" t="s">
        <v>84</v>
      </c>
      <c r="B9" s="15">
        <v>15</v>
      </c>
      <c r="C9" s="15">
        <v>14</v>
      </c>
      <c r="D9" s="16">
        <f t="shared" si="0"/>
        <v>0.93333333333333335</v>
      </c>
      <c r="E9" s="15">
        <v>146</v>
      </c>
      <c r="F9" s="15">
        <v>85</v>
      </c>
      <c r="G9" s="16">
        <f>F9/E9</f>
        <v>0.5821917808219178</v>
      </c>
      <c r="H9" s="17">
        <v>4.6352941176470592</v>
      </c>
      <c r="I9" s="17">
        <v>0.6874220098366387</v>
      </c>
      <c r="J9" s="17">
        <v>4.7294117647058824</v>
      </c>
      <c r="K9" s="17">
        <v>0.60529873172000648</v>
      </c>
      <c r="L9" s="17">
        <v>4.7142857142857144</v>
      </c>
      <c r="M9" s="17">
        <v>0.61254807672498923</v>
      </c>
      <c r="N9" s="17">
        <v>4.8243243243243246</v>
      </c>
      <c r="O9" s="17">
        <v>0.5063462486380359</v>
      </c>
      <c r="P9" s="17">
        <v>4.776470588235294</v>
      </c>
      <c r="Q9" s="17">
        <v>0.66146429533694573</v>
      </c>
      <c r="R9" s="17">
        <v>4.776470588235294</v>
      </c>
      <c r="S9" s="17">
        <v>0.56434687467725309</v>
      </c>
      <c r="T9" s="17">
        <v>4.8</v>
      </c>
      <c r="U9" s="17">
        <v>0.48304589153964683</v>
      </c>
      <c r="V9" s="17">
        <v>4.7508938710619386</v>
      </c>
      <c r="W9" s="67">
        <v>0</v>
      </c>
      <c r="X9" s="68">
        <f t="shared" si="4"/>
        <v>0</v>
      </c>
      <c r="Y9" s="67">
        <v>0</v>
      </c>
      <c r="Z9" s="68">
        <f t="shared" si="1"/>
        <v>0</v>
      </c>
      <c r="AA9" s="67">
        <v>14</v>
      </c>
      <c r="AB9" s="68">
        <f t="shared" si="2"/>
        <v>1</v>
      </c>
      <c r="AC9" s="70"/>
    </row>
    <row r="10" spans="1:29" s="18" customFormat="1" x14ac:dyDescent="0.2">
      <c r="A10" s="23" t="s">
        <v>86</v>
      </c>
      <c r="B10" s="15">
        <v>15</v>
      </c>
      <c r="C10" s="15">
        <v>15</v>
      </c>
      <c r="D10" s="16">
        <f t="shared" si="0"/>
        <v>1</v>
      </c>
      <c r="E10" s="15">
        <v>211</v>
      </c>
      <c r="F10" s="15">
        <v>123</v>
      </c>
      <c r="G10" s="16">
        <f>F10/E10</f>
        <v>0.58293838862559244</v>
      </c>
      <c r="H10" s="17">
        <v>4.6991869918699187</v>
      </c>
      <c r="I10" s="17">
        <v>0.54223217079265706</v>
      </c>
      <c r="J10" s="17">
        <v>4.7235772357723578</v>
      </c>
      <c r="K10" s="17">
        <v>0.50083230739767504</v>
      </c>
      <c r="L10" s="17">
        <v>4.7073170731707314</v>
      </c>
      <c r="M10" s="17">
        <v>0.47445753868770307</v>
      </c>
      <c r="N10" s="17">
        <v>4.8157894736842106</v>
      </c>
      <c r="O10" s="17">
        <v>0.38936729875471399</v>
      </c>
      <c r="P10" s="17">
        <v>4.7479674796747968</v>
      </c>
      <c r="Q10" s="17">
        <v>0.60859278607425782</v>
      </c>
      <c r="R10" s="17">
        <v>4.821138211382114</v>
      </c>
      <c r="S10" s="17">
        <v>0.40554598545024079</v>
      </c>
      <c r="T10" s="17">
        <v>4.7967479674796749</v>
      </c>
      <c r="U10" s="17">
        <v>0.4427808841501476</v>
      </c>
      <c r="V10" s="17">
        <v>4.7588177761476862</v>
      </c>
      <c r="W10" s="67">
        <v>0</v>
      </c>
      <c r="X10" s="68">
        <f t="shared" si="4"/>
        <v>0</v>
      </c>
      <c r="Y10" s="67">
        <v>0</v>
      </c>
      <c r="Z10" s="68">
        <f t="shared" si="1"/>
        <v>0</v>
      </c>
      <c r="AA10" s="67">
        <v>15</v>
      </c>
      <c r="AB10" s="68">
        <f t="shared" si="2"/>
        <v>1</v>
      </c>
      <c r="AC10" s="70"/>
    </row>
    <row r="11" spans="1:29" s="18" customFormat="1" x14ac:dyDescent="0.2">
      <c r="A11" s="23" t="s">
        <v>71</v>
      </c>
      <c r="B11" s="15">
        <v>8</v>
      </c>
      <c r="C11" s="15">
        <v>7</v>
      </c>
      <c r="D11" s="16">
        <f t="shared" si="0"/>
        <v>0.875</v>
      </c>
      <c r="E11" s="15">
        <v>111</v>
      </c>
      <c r="F11" s="15">
        <v>37</v>
      </c>
      <c r="G11" s="16">
        <f>F11/E11</f>
        <v>0.33333333333333331</v>
      </c>
      <c r="H11" s="17">
        <v>4.4864864864864868</v>
      </c>
      <c r="I11" s="17">
        <v>0.69208307231067179</v>
      </c>
      <c r="J11" s="17">
        <v>4.4054054054054053</v>
      </c>
      <c r="K11" s="17">
        <v>0.83198088451129293</v>
      </c>
      <c r="L11" s="17">
        <v>4.4324324324324325</v>
      </c>
      <c r="M11" s="17">
        <v>0.83468359076760068</v>
      </c>
      <c r="N11" s="17">
        <v>4.5405405405405403</v>
      </c>
      <c r="O11" s="17">
        <v>0.64955517234636906</v>
      </c>
      <c r="P11" s="17">
        <v>4.3235294117647056</v>
      </c>
      <c r="Q11" s="17">
        <v>1.1206218034562165</v>
      </c>
      <c r="R11" s="17">
        <v>4.2972972972972974</v>
      </c>
      <c r="S11" s="17">
        <v>0.93881914199774397</v>
      </c>
      <c r="T11" s="17">
        <v>4.5714285714285712</v>
      </c>
      <c r="U11" s="17">
        <v>0.65465367070797675</v>
      </c>
      <c r="V11" s="17">
        <v>4.4367314493364916</v>
      </c>
      <c r="W11" s="67">
        <v>0</v>
      </c>
      <c r="X11" s="68">
        <f t="shared" si="4"/>
        <v>0</v>
      </c>
      <c r="Y11" s="67">
        <v>0</v>
      </c>
      <c r="Z11" s="68">
        <f t="shared" si="1"/>
        <v>0</v>
      </c>
      <c r="AA11" s="67">
        <v>7</v>
      </c>
      <c r="AB11" s="68">
        <f t="shared" si="2"/>
        <v>1</v>
      </c>
      <c r="AC11" s="70"/>
    </row>
    <row r="12" spans="1:29" s="18" customFormat="1" x14ac:dyDescent="0.2">
      <c r="A12" s="23" t="s">
        <v>82</v>
      </c>
      <c r="B12" s="15">
        <v>8</v>
      </c>
      <c r="C12" s="15">
        <v>6</v>
      </c>
      <c r="D12" s="16">
        <f t="shared" si="0"/>
        <v>0.75</v>
      </c>
      <c r="E12" s="15">
        <v>189</v>
      </c>
      <c r="F12" s="15">
        <v>66</v>
      </c>
      <c r="G12" s="16">
        <f>F12/E12</f>
        <v>0.34920634920634919</v>
      </c>
      <c r="H12" s="17">
        <v>4.1060606060606064</v>
      </c>
      <c r="I12" s="17">
        <v>0.87931420618199563</v>
      </c>
      <c r="J12" s="17">
        <v>4.1212121212121211</v>
      </c>
      <c r="K12" s="17">
        <v>0.93669059853789338</v>
      </c>
      <c r="L12" s="17">
        <v>4.1363636363636367</v>
      </c>
      <c r="M12" s="17">
        <v>0.99051445275618311</v>
      </c>
      <c r="N12" s="17">
        <v>4.0303030303030303</v>
      </c>
      <c r="O12" s="17">
        <v>1.2275014895143335</v>
      </c>
      <c r="P12" s="17">
        <v>4.3484848484848486</v>
      </c>
      <c r="Q12" s="17">
        <v>1.1831174496925061</v>
      </c>
      <c r="R12" s="17">
        <v>4.1969696969696972</v>
      </c>
      <c r="S12" s="17">
        <v>0.99567830717320149</v>
      </c>
      <c r="T12" s="17">
        <v>4.1818181818181817</v>
      </c>
      <c r="U12" s="17">
        <v>0.94313863748151505</v>
      </c>
      <c r="V12" s="17">
        <v>4.1601731601731595</v>
      </c>
      <c r="W12" s="67">
        <v>0</v>
      </c>
      <c r="X12" s="68">
        <f t="shared" si="4"/>
        <v>0</v>
      </c>
      <c r="Y12" s="67">
        <v>0</v>
      </c>
      <c r="Z12" s="68">
        <f t="shared" si="1"/>
        <v>0</v>
      </c>
      <c r="AA12" s="67">
        <v>6</v>
      </c>
      <c r="AB12" s="68">
        <f t="shared" si="2"/>
        <v>1</v>
      </c>
      <c r="AC12" s="70"/>
    </row>
    <row r="13" spans="1:29" s="18" customFormat="1" x14ac:dyDescent="0.2">
      <c r="A13" s="23" t="s">
        <v>68</v>
      </c>
      <c r="B13" s="15">
        <v>8</v>
      </c>
      <c r="C13" s="15">
        <v>8</v>
      </c>
      <c r="D13" s="16">
        <f t="shared" si="0"/>
        <v>1</v>
      </c>
      <c r="E13" s="15">
        <v>49</v>
      </c>
      <c r="F13" s="15">
        <v>41</v>
      </c>
      <c r="G13" s="16">
        <f>F13/E13</f>
        <v>0.83673469387755106</v>
      </c>
      <c r="H13" s="17">
        <v>4.3170731707317076</v>
      </c>
      <c r="I13" s="17">
        <v>1.0109160299016904</v>
      </c>
      <c r="J13" s="17">
        <v>4.1707317073170733</v>
      </c>
      <c r="K13" s="17">
        <v>1.4124878587865848</v>
      </c>
      <c r="L13" s="17">
        <v>4.2195121951219514</v>
      </c>
      <c r="M13" s="17">
        <v>1.2147467868233117</v>
      </c>
      <c r="N13" s="17">
        <v>4.7073170731707314</v>
      </c>
      <c r="O13" s="17">
        <v>0.92854462571877494</v>
      </c>
      <c r="P13" s="17">
        <v>4.7317073170731705</v>
      </c>
      <c r="Q13" s="17">
        <v>0.70796858136157481</v>
      </c>
      <c r="R13" s="17">
        <v>4.3170731707317076</v>
      </c>
      <c r="S13" s="17">
        <v>1.2336738708071089</v>
      </c>
      <c r="T13" s="17">
        <v>4.4000000000000004</v>
      </c>
      <c r="U13" s="17">
        <v>1.1277388313766945</v>
      </c>
      <c r="V13" s="17">
        <v>4.4090592334494767</v>
      </c>
      <c r="W13" s="67">
        <v>0</v>
      </c>
      <c r="X13" s="68">
        <f t="shared" si="4"/>
        <v>0</v>
      </c>
      <c r="Y13" s="67">
        <v>2</v>
      </c>
      <c r="Z13" s="68">
        <f t="shared" si="1"/>
        <v>0.25</v>
      </c>
      <c r="AA13" s="67">
        <v>6</v>
      </c>
      <c r="AB13" s="68">
        <f t="shared" si="2"/>
        <v>0.75</v>
      </c>
      <c r="AC13" s="70"/>
    </row>
    <row r="14" spans="1:29" s="18" customFormat="1" x14ac:dyDescent="0.2">
      <c r="A14" s="23" t="s">
        <v>51</v>
      </c>
      <c r="B14" s="15">
        <v>24</v>
      </c>
      <c r="C14" s="15">
        <v>24</v>
      </c>
      <c r="D14" s="16">
        <f t="shared" si="0"/>
        <v>1</v>
      </c>
      <c r="E14" s="15">
        <v>200</v>
      </c>
      <c r="F14" s="15">
        <v>194</v>
      </c>
      <c r="G14" s="16">
        <f>F14/E14</f>
        <v>0.97</v>
      </c>
      <c r="H14" s="17">
        <v>4.6855670103092786</v>
      </c>
      <c r="I14" s="17">
        <v>0.8326858585383029</v>
      </c>
      <c r="J14" s="17">
        <v>4.6735751295336785</v>
      </c>
      <c r="K14" s="17">
        <v>0.87331752876310886</v>
      </c>
      <c r="L14" s="17">
        <v>4.7216494845360826</v>
      </c>
      <c r="M14" s="17">
        <v>0.88443381427844092</v>
      </c>
      <c r="N14" s="17">
        <v>4.7202072538860103</v>
      </c>
      <c r="O14" s="17">
        <v>0.87467610585601463</v>
      </c>
      <c r="P14" s="17">
        <v>4.7113402061855671</v>
      </c>
      <c r="Q14" s="17">
        <v>0.9706443870682544</v>
      </c>
      <c r="R14" s="17">
        <v>4.7525773195876289</v>
      </c>
      <c r="S14" s="17">
        <v>0.8581330239169318</v>
      </c>
      <c r="T14" s="17">
        <v>4.6891191709844557</v>
      </c>
      <c r="U14" s="17">
        <v>0.91100662690563106</v>
      </c>
      <c r="V14" s="17">
        <v>4.7077193678603857</v>
      </c>
      <c r="W14" s="67">
        <v>0</v>
      </c>
      <c r="X14" s="68">
        <f t="shared" si="4"/>
        <v>0</v>
      </c>
      <c r="Y14" s="67">
        <v>0</v>
      </c>
      <c r="Z14" s="68">
        <f t="shared" si="1"/>
        <v>0</v>
      </c>
      <c r="AA14" s="67">
        <v>24</v>
      </c>
      <c r="AB14" s="68">
        <f t="shared" si="2"/>
        <v>1</v>
      </c>
      <c r="AC14" s="70"/>
    </row>
    <row r="15" spans="1:29" s="22" customFormat="1" x14ac:dyDescent="0.2">
      <c r="A15" s="24" t="s">
        <v>87</v>
      </c>
      <c r="B15" s="15">
        <v>14</v>
      </c>
      <c r="C15" s="15">
        <v>14</v>
      </c>
      <c r="D15" s="16">
        <f t="shared" si="0"/>
        <v>1</v>
      </c>
      <c r="E15" s="15">
        <v>112</v>
      </c>
      <c r="F15" s="19">
        <v>65</v>
      </c>
      <c r="G15" s="20">
        <f>F15/E15</f>
        <v>0.5803571428571429</v>
      </c>
      <c r="H15" s="21">
        <v>4.467741935483871</v>
      </c>
      <c r="I15" s="21">
        <v>1.0197676034753373</v>
      </c>
      <c r="J15" s="21">
        <v>4.435483870967742</v>
      </c>
      <c r="K15" s="21">
        <v>1.1959078826021743</v>
      </c>
      <c r="L15" s="21">
        <v>4.5483870967741939</v>
      </c>
      <c r="M15" s="21">
        <v>0.95260504527836309</v>
      </c>
      <c r="N15" s="21">
        <v>4.5</v>
      </c>
      <c r="O15" s="21">
        <v>1.16997968316394</v>
      </c>
      <c r="P15" s="21">
        <v>4.5483870967741939</v>
      </c>
      <c r="Q15" s="21">
        <v>1.0815504862266048</v>
      </c>
      <c r="R15" s="21">
        <v>4.4516129032258061</v>
      </c>
      <c r="S15" s="21">
        <v>1.2370962743303058</v>
      </c>
      <c r="T15" s="21">
        <v>4.354838709677419</v>
      </c>
      <c r="U15" s="21">
        <v>1.2426409501284004</v>
      </c>
      <c r="V15" s="17">
        <v>4.4723502304147464</v>
      </c>
      <c r="W15" s="67">
        <v>0</v>
      </c>
      <c r="X15" s="68">
        <f t="shared" si="4"/>
        <v>0</v>
      </c>
      <c r="Y15" s="67">
        <v>0</v>
      </c>
      <c r="Z15" s="68">
        <f t="shared" si="1"/>
        <v>0</v>
      </c>
      <c r="AA15" s="67">
        <v>14</v>
      </c>
      <c r="AB15" s="68">
        <f t="shared" si="2"/>
        <v>1</v>
      </c>
      <c r="AC15" s="70"/>
    </row>
    <row r="16" spans="1:29" s="22" customFormat="1" x14ac:dyDescent="0.2">
      <c r="A16" s="24" t="s">
        <v>59</v>
      </c>
      <c r="B16" s="15">
        <v>25</v>
      </c>
      <c r="C16" s="15">
        <v>24</v>
      </c>
      <c r="D16" s="16">
        <f t="shared" si="0"/>
        <v>0.96</v>
      </c>
      <c r="E16" s="15">
        <v>514</v>
      </c>
      <c r="F16" s="19">
        <v>250</v>
      </c>
      <c r="G16" s="20">
        <f>F16/E16</f>
        <v>0.48638132295719844</v>
      </c>
      <c r="H16" s="21">
        <v>4.1084337349397586</v>
      </c>
      <c r="I16" s="21">
        <v>1.128930926550372</v>
      </c>
      <c r="J16" s="21">
        <v>4.096385542168675</v>
      </c>
      <c r="K16" s="21">
        <v>1.1459725180161138</v>
      </c>
      <c r="L16" s="21">
        <v>4.1204819277108431</v>
      </c>
      <c r="M16" s="21">
        <v>1.1187290134428669</v>
      </c>
      <c r="N16" s="21">
        <v>4.0766129032258061</v>
      </c>
      <c r="O16" s="21">
        <v>1.3032882033715361</v>
      </c>
      <c r="P16" s="21">
        <v>4.3306122448979592</v>
      </c>
      <c r="Q16" s="21">
        <v>0.97556290636518039</v>
      </c>
      <c r="R16" s="21">
        <v>4.0364372469635628</v>
      </c>
      <c r="S16" s="21">
        <v>1.2175412795414835</v>
      </c>
      <c r="T16" s="21">
        <v>3.9233870967741935</v>
      </c>
      <c r="U16" s="21">
        <v>1.3728783481653328</v>
      </c>
      <c r="V16" s="17">
        <v>4.0989072423829711</v>
      </c>
      <c r="W16" s="67">
        <v>0</v>
      </c>
      <c r="X16" s="68">
        <f t="shared" si="4"/>
        <v>0</v>
      </c>
      <c r="Y16" s="67">
        <v>3</v>
      </c>
      <c r="Z16" s="68">
        <f t="shared" si="1"/>
        <v>0.125</v>
      </c>
      <c r="AA16" s="67">
        <v>21</v>
      </c>
      <c r="AB16" s="68">
        <f t="shared" si="2"/>
        <v>0.875</v>
      </c>
      <c r="AC16" s="70"/>
    </row>
    <row r="17" spans="1:29" s="22" customFormat="1" x14ac:dyDescent="0.2">
      <c r="A17" s="24" t="s">
        <v>96</v>
      </c>
      <c r="B17" s="15">
        <v>22</v>
      </c>
      <c r="C17" s="15">
        <v>21</v>
      </c>
      <c r="D17" s="16">
        <f t="shared" si="0"/>
        <v>0.95454545454545459</v>
      </c>
      <c r="E17" s="15">
        <v>281</v>
      </c>
      <c r="F17" s="19">
        <v>124</v>
      </c>
      <c r="G17" s="20">
        <f>F17/E17</f>
        <v>0.44128113879003561</v>
      </c>
      <c r="H17" s="21">
        <v>4.354838709677419</v>
      </c>
      <c r="I17" s="21">
        <v>0.74564915121038078</v>
      </c>
      <c r="J17" s="21">
        <v>4.241935483870968</v>
      </c>
      <c r="K17" s="21">
        <v>0.82018209104472273</v>
      </c>
      <c r="L17" s="21">
        <v>4.3008130081300813</v>
      </c>
      <c r="M17" s="21">
        <v>0.77813311000019969</v>
      </c>
      <c r="N17" s="21">
        <v>4.435483870967742</v>
      </c>
      <c r="O17" s="21">
        <v>0.68954958179524661</v>
      </c>
      <c r="P17" s="21">
        <v>4.411290322580645</v>
      </c>
      <c r="Q17" s="21">
        <v>0.76522058857160957</v>
      </c>
      <c r="R17" s="21">
        <v>4.3821138211382111</v>
      </c>
      <c r="S17" s="21">
        <v>0.71883700703028819</v>
      </c>
      <c r="T17" s="21">
        <v>4.314516129032258</v>
      </c>
      <c r="U17" s="21">
        <v>0.8101684606901759</v>
      </c>
      <c r="V17" s="17">
        <v>4.3487130493424759</v>
      </c>
      <c r="W17" s="67">
        <v>0</v>
      </c>
      <c r="X17" s="68">
        <f t="shared" si="4"/>
        <v>0</v>
      </c>
      <c r="Y17" s="67">
        <v>1</v>
      </c>
      <c r="Z17" s="68">
        <f t="shared" si="1"/>
        <v>4.7619047619047616E-2</v>
      </c>
      <c r="AA17" s="67">
        <v>20</v>
      </c>
      <c r="AB17" s="68">
        <f t="shared" si="2"/>
        <v>0.95238095238095233</v>
      </c>
      <c r="AC17" s="70"/>
    </row>
    <row r="18" spans="1:29" s="22" customFormat="1" x14ac:dyDescent="0.2">
      <c r="A18" s="24" t="s">
        <v>60</v>
      </c>
      <c r="B18" s="15">
        <v>10</v>
      </c>
      <c r="C18" s="15">
        <v>10</v>
      </c>
      <c r="D18" s="16">
        <f t="shared" si="0"/>
        <v>1</v>
      </c>
      <c r="E18" s="15">
        <v>84</v>
      </c>
      <c r="F18" s="19">
        <v>52</v>
      </c>
      <c r="G18" s="20">
        <f>F18/E18</f>
        <v>0.61904761904761907</v>
      </c>
      <c r="H18" s="21">
        <v>4.6730769230769234</v>
      </c>
      <c r="I18" s="21">
        <v>0.70630643369612711</v>
      </c>
      <c r="J18" s="21">
        <v>4.7450980392156863</v>
      </c>
      <c r="K18" s="21">
        <v>0.65857838576442784</v>
      </c>
      <c r="L18" s="21">
        <v>4.75</v>
      </c>
      <c r="M18" s="21">
        <v>0.51923775203393574</v>
      </c>
      <c r="N18" s="21">
        <v>4.6730769230769234</v>
      </c>
      <c r="O18" s="21">
        <v>0.87941945748437367</v>
      </c>
      <c r="P18" s="21">
        <v>5</v>
      </c>
      <c r="Q18" s="21">
        <v>0</v>
      </c>
      <c r="R18" s="21">
        <v>4.5769230769230766</v>
      </c>
      <c r="S18" s="21">
        <v>0.87101819719749196</v>
      </c>
      <c r="T18" s="21">
        <v>4.6274509803921573</v>
      </c>
      <c r="U18" s="21">
        <v>0.79901900637533085</v>
      </c>
      <c r="V18" s="17">
        <v>4.7208037060978238</v>
      </c>
      <c r="W18" s="67">
        <v>0</v>
      </c>
      <c r="X18" s="68">
        <f t="shared" si="4"/>
        <v>0</v>
      </c>
      <c r="Y18" s="67">
        <v>0</v>
      </c>
      <c r="Z18" s="68">
        <f t="shared" si="1"/>
        <v>0</v>
      </c>
      <c r="AA18" s="67">
        <v>10</v>
      </c>
      <c r="AB18" s="68">
        <f t="shared" si="2"/>
        <v>1</v>
      </c>
      <c r="AC18" s="70"/>
    </row>
    <row r="19" spans="1:29" s="22" customFormat="1" x14ac:dyDescent="0.2">
      <c r="A19" s="27" t="s">
        <v>61</v>
      </c>
      <c r="B19" s="15">
        <v>18</v>
      </c>
      <c r="C19" s="15">
        <v>17</v>
      </c>
      <c r="D19" s="16">
        <f t="shared" si="0"/>
        <v>0.94444444444444442</v>
      </c>
      <c r="E19" s="15">
        <v>156</v>
      </c>
      <c r="F19" s="19">
        <v>99</v>
      </c>
      <c r="G19" s="20">
        <f>F19/E19</f>
        <v>0.63461538461538458</v>
      </c>
      <c r="H19" s="21">
        <v>4.5979381443298966</v>
      </c>
      <c r="I19" s="21">
        <v>0.7167605628571887</v>
      </c>
      <c r="J19" s="21">
        <v>4.463917525773196</v>
      </c>
      <c r="K19" s="21">
        <v>0.7781100991893638</v>
      </c>
      <c r="L19" s="21">
        <v>4.5789473684210522</v>
      </c>
      <c r="M19" s="21">
        <v>0.69311119995158066</v>
      </c>
      <c r="N19" s="21">
        <v>4.729166666666667</v>
      </c>
      <c r="O19" s="21">
        <v>0.65661278610547524</v>
      </c>
      <c r="P19" s="21">
        <v>4.5268817204301079</v>
      </c>
      <c r="Q19" s="21">
        <v>1.0692479869501783</v>
      </c>
      <c r="R19" s="21">
        <v>4.542553191489362</v>
      </c>
      <c r="S19" s="21">
        <v>0.81207147332325536</v>
      </c>
      <c r="T19" s="21">
        <v>4.708333333333333</v>
      </c>
      <c r="U19" s="21">
        <v>0.64753242823354928</v>
      </c>
      <c r="V19" s="17">
        <v>4.592533992920516</v>
      </c>
      <c r="W19" s="67">
        <v>0</v>
      </c>
      <c r="X19" s="68">
        <f t="shared" si="4"/>
        <v>0</v>
      </c>
      <c r="Y19" s="67">
        <v>0</v>
      </c>
      <c r="Z19" s="68">
        <f t="shared" si="1"/>
        <v>0</v>
      </c>
      <c r="AA19" s="67">
        <v>17</v>
      </c>
      <c r="AB19" s="68">
        <f t="shared" si="2"/>
        <v>1</v>
      </c>
      <c r="AC19" s="70"/>
    </row>
    <row r="20" spans="1:29" s="22" customFormat="1" x14ac:dyDescent="0.2">
      <c r="A20" s="27" t="s">
        <v>56</v>
      </c>
      <c r="B20" s="15">
        <v>17</v>
      </c>
      <c r="C20" s="15">
        <v>15</v>
      </c>
      <c r="D20" s="16">
        <f t="shared" si="0"/>
        <v>0.88235294117647056</v>
      </c>
      <c r="E20" s="15">
        <v>250</v>
      </c>
      <c r="F20" s="19">
        <v>71</v>
      </c>
      <c r="G20" s="20">
        <f>F20/E20</f>
        <v>0.28399999999999997</v>
      </c>
      <c r="H20" s="21">
        <v>4.0821917808219181</v>
      </c>
      <c r="I20" s="21">
        <v>1.2219454508821193</v>
      </c>
      <c r="J20" s="21">
        <v>4.2361111111111107</v>
      </c>
      <c r="K20" s="21">
        <v>1.1068678758201862</v>
      </c>
      <c r="L20" s="21">
        <v>4.1369863013698627</v>
      </c>
      <c r="M20" s="21">
        <v>1.1094927331036197</v>
      </c>
      <c r="N20" s="21">
        <v>4.4383561643835616</v>
      </c>
      <c r="O20" s="21">
        <v>0.94260722010022979</v>
      </c>
      <c r="P20" s="21">
        <v>4.5428571428571427</v>
      </c>
      <c r="Q20" s="21">
        <v>1.1123250787181516</v>
      </c>
      <c r="R20" s="21">
        <v>3.8219178082191783</v>
      </c>
      <c r="S20" s="21">
        <v>1.347244778483363</v>
      </c>
      <c r="T20" s="21">
        <v>3.9178082191780823</v>
      </c>
      <c r="U20" s="21">
        <v>1.5343603866245428</v>
      </c>
      <c r="V20" s="17">
        <v>4.1680326468486939</v>
      </c>
      <c r="W20" s="67">
        <v>0</v>
      </c>
      <c r="X20" s="68">
        <f t="shared" si="4"/>
        <v>0</v>
      </c>
      <c r="Y20" s="67">
        <v>1</v>
      </c>
      <c r="Z20" s="68">
        <f t="shared" si="1"/>
        <v>6.6666666666666666E-2</v>
      </c>
      <c r="AA20" s="67">
        <v>14</v>
      </c>
      <c r="AB20" s="68">
        <f t="shared" si="2"/>
        <v>0.93333333333333335</v>
      </c>
      <c r="AC20" s="70"/>
    </row>
    <row r="21" spans="1:29" s="22" customFormat="1" x14ac:dyDescent="0.2">
      <c r="A21" s="24" t="s">
        <v>53</v>
      </c>
      <c r="B21" s="15">
        <v>6</v>
      </c>
      <c r="C21" s="15">
        <v>6</v>
      </c>
      <c r="D21" s="16">
        <f t="shared" si="0"/>
        <v>1</v>
      </c>
      <c r="E21" s="15">
        <v>51</v>
      </c>
      <c r="F21" s="19">
        <v>29</v>
      </c>
      <c r="G21" s="20">
        <f>F21/E21</f>
        <v>0.56862745098039214</v>
      </c>
      <c r="H21" s="21">
        <v>3.5862068965517242</v>
      </c>
      <c r="I21" s="21">
        <v>1.3762589400075624</v>
      </c>
      <c r="J21" s="21">
        <v>3.5185185185185186</v>
      </c>
      <c r="K21" s="21">
        <v>1.1887411043223053</v>
      </c>
      <c r="L21" s="21">
        <v>3.4482758620689653</v>
      </c>
      <c r="M21" s="21">
        <v>1.0207212749728818</v>
      </c>
      <c r="N21" s="21">
        <v>3.7142857142857144</v>
      </c>
      <c r="O21" s="21">
        <v>0.89679027884606588</v>
      </c>
      <c r="P21" s="21">
        <v>4.583333333333333</v>
      </c>
      <c r="Q21" s="21">
        <v>0.71728150235677179</v>
      </c>
      <c r="R21" s="21">
        <v>3.7241379310344827</v>
      </c>
      <c r="S21" s="21">
        <v>0.95978240555339023</v>
      </c>
      <c r="T21" s="21">
        <v>3.1379310344827585</v>
      </c>
      <c r="U21" s="21">
        <v>1.2456821978060995</v>
      </c>
      <c r="V21" s="17">
        <v>3.6732413271822142</v>
      </c>
      <c r="W21" s="67">
        <v>0</v>
      </c>
      <c r="X21" s="68">
        <f t="shared" si="4"/>
        <v>0</v>
      </c>
      <c r="Y21" s="67">
        <v>2</v>
      </c>
      <c r="Z21" s="68">
        <f t="shared" si="1"/>
        <v>0.33333333333333331</v>
      </c>
      <c r="AA21" s="67">
        <v>4</v>
      </c>
      <c r="AB21" s="68">
        <f t="shared" si="2"/>
        <v>0.66666666666666663</v>
      </c>
      <c r="AC21" s="70"/>
    </row>
    <row r="22" spans="1:29" s="22" customFormat="1" x14ac:dyDescent="0.2">
      <c r="A22" s="24" t="s">
        <v>67</v>
      </c>
      <c r="B22" s="15">
        <v>11</v>
      </c>
      <c r="C22" s="15">
        <v>5</v>
      </c>
      <c r="D22" s="16">
        <f t="shared" si="0"/>
        <v>0.45454545454545453</v>
      </c>
      <c r="E22" s="15">
        <v>154</v>
      </c>
      <c r="F22" s="19">
        <v>48</v>
      </c>
      <c r="G22" s="20">
        <f>F22/E22</f>
        <v>0.31168831168831168</v>
      </c>
      <c r="H22" s="21">
        <v>4.083333333333333</v>
      </c>
      <c r="I22" s="21">
        <v>1.2174849089603117</v>
      </c>
      <c r="J22" s="21">
        <v>3.6666666666666665</v>
      </c>
      <c r="K22" s="21">
        <v>1.4192196437349365</v>
      </c>
      <c r="L22" s="21">
        <v>4.666666666666667</v>
      </c>
      <c r="M22" s="21">
        <v>0.75324357715471046</v>
      </c>
      <c r="N22" s="21">
        <v>4.125</v>
      </c>
      <c r="O22" s="21">
        <v>1.5385126832742539</v>
      </c>
      <c r="P22" s="21">
        <v>4.416666666666667</v>
      </c>
      <c r="Q22" s="21">
        <v>1.1820165483475158</v>
      </c>
      <c r="R22" s="21">
        <v>4.729166666666667</v>
      </c>
      <c r="S22" s="21">
        <v>0.57388498118630638</v>
      </c>
      <c r="T22" s="21">
        <v>4.3125</v>
      </c>
      <c r="U22" s="21">
        <v>1.1514329647619204</v>
      </c>
      <c r="V22" s="17">
        <v>4.2857142857142865</v>
      </c>
      <c r="W22" s="67">
        <v>0</v>
      </c>
      <c r="X22" s="68">
        <f t="shared" si="4"/>
        <v>0</v>
      </c>
      <c r="Y22" s="67">
        <v>1</v>
      </c>
      <c r="Z22" s="68">
        <f t="shared" si="1"/>
        <v>0.2</v>
      </c>
      <c r="AA22" s="67">
        <v>4</v>
      </c>
      <c r="AB22" s="68">
        <f t="shared" si="2"/>
        <v>0.8</v>
      </c>
      <c r="AC22" s="70"/>
    </row>
    <row r="23" spans="1:29" s="22" customFormat="1" x14ac:dyDescent="0.2">
      <c r="A23" s="24" t="s">
        <v>62</v>
      </c>
      <c r="B23" s="15">
        <v>34</v>
      </c>
      <c r="C23" s="15">
        <v>34</v>
      </c>
      <c r="D23" s="16">
        <f t="shared" si="0"/>
        <v>1</v>
      </c>
      <c r="E23" s="15">
        <v>1362</v>
      </c>
      <c r="F23" s="19">
        <v>551</v>
      </c>
      <c r="G23" s="20">
        <f>F23/E23</f>
        <v>0.40455212922173273</v>
      </c>
      <c r="H23" s="21">
        <v>3.7458866544789764</v>
      </c>
      <c r="I23" s="21">
        <v>1.1320167786429951</v>
      </c>
      <c r="J23" s="21">
        <v>3.567765567765568</v>
      </c>
      <c r="K23" s="21">
        <v>1.2935923056348035</v>
      </c>
      <c r="L23" s="21">
        <v>3.7435897435897436</v>
      </c>
      <c r="M23" s="21">
        <v>1.2161773199590129</v>
      </c>
      <c r="N23" s="21">
        <v>3.6500920810313073</v>
      </c>
      <c r="O23" s="21">
        <v>1.5146988882721035</v>
      </c>
      <c r="P23" s="21">
        <v>4.1053639846743293</v>
      </c>
      <c r="Q23" s="21">
        <v>1.1732830235886345</v>
      </c>
      <c r="R23" s="21">
        <v>3.7564102564102564</v>
      </c>
      <c r="S23" s="21">
        <v>1.31930101322289</v>
      </c>
      <c r="T23" s="21">
        <v>3.7279411764705883</v>
      </c>
      <c r="U23" s="21">
        <v>1.3225173371380268</v>
      </c>
      <c r="V23" s="17">
        <v>3.7567213520601093</v>
      </c>
      <c r="W23" s="67">
        <v>0</v>
      </c>
      <c r="X23" s="68">
        <f t="shared" si="4"/>
        <v>0</v>
      </c>
      <c r="Y23" s="67">
        <v>7</v>
      </c>
      <c r="Z23" s="68">
        <f t="shared" si="1"/>
        <v>0.20588235294117646</v>
      </c>
      <c r="AA23" s="67">
        <v>27</v>
      </c>
      <c r="AB23" s="68">
        <f t="shared" si="2"/>
        <v>0.79411764705882348</v>
      </c>
      <c r="AC23" s="70"/>
    </row>
    <row r="24" spans="1:29" s="22" customFormat="1" x14ac:dyDescent="0.2">
      <c r="A24" s="24" t="s">
        <v>80</v>
      </c>
      <c r="B24" s="15">
        <v>8</v>
      </c>
      <c r="C24" s="15">
        <v>7</v>
      </c>
      <c r="D24" s="16">
        <f t="shared" si="0"/>
        <v>0.875</v>
      </c>
      <c r="E24" s="15">
        <v>55</v>
      </c>
      <c r="F24" s="19">
        <v>29</v>
      </c>
      <c r="G24" s="20">
        <f>F24/E24</f>
        <v>0.52727272727272723</v>
      </c>
      <c r="H24" s="21">
        <v>4.6551724137931032</v>
      </c>
      <c r="I24" s="21">
        <v>0.81397885498007883</v>
      </c>
      <c r="J24" s="21">
        <v>4.5517241379310347</v>
      </c>
      <c r="K24" s="21">
        <v>0.86957324905264977</v>
      </c>
      <c r="L24" s="21">
        <v>4.6206896551724137</v>
      </c>
      <c r="M24" s="21">
        <v>0.77523236624567959</v>
      </c>
      <c r="N24" s="21">
        <v>4.6428571428571432</v>
      </c>
      <c r="O24" s="21">
        <v>1.0959280090672934</v>
      </c>
      <c r="P24" s="21">
        <v>3.4444444444444446</v>
      </c>
      <c r="Q24" s="21">
        <v>2.2245714078711769</v>
      </c>
      <c r="R24" s="21">
        <v>4.7586206896551726</v>
      </c>
      <c r="S24" s="21">
        <v>0.57663880832886583</v>
      </c>
      <c r="T24" s="21">
        <v>4.6551724137931032</v>
      </c>
      <c r="U24" s="21">
        <v>1.0098041560112225</v>
      </c>
      <c r="V24" s="17">
        <v>4.4755258425209163</v>
      </c>
      <c r="W24" s="67">
        <v>0</v>
      </c>
      <c r="X24" s="68">
        <f t="shared" si="4"/>
        <v>0</v>
      </c>
      <c r="Y24" s="67">
        <v>1</v>
      </c>
      <c r="Z24" s="68">
        <f t="shared" si="1"/>
        <v>0.14285714285714285</v>
      </c>
      <c r="AA24" s="67">
        <v>6</v>
      </c>
      <c r="AB24" s="68">
        <f t="shared" si="2"/>
        <v>0.8571428571428571</v>
      </c>
      <c r="AC24" s="70"/>
    </row>
    <row r="25" spans="1:29" s="22" customFormat="1" x14ac:dyDescent="0.2">
      <c r="A25" s="25" t="s">
        <v>76</v>
      </c>
      <c r="B25" s="15">
        <v>8</v>
      </c>
      <c r="C25" s="15">
        <v>6</v>
      </c>
      <c r="D25" s="16">
        <f t="shared" si="0"/>
        <v>0.75</v>
      </c>
      <c r="E25" s="15">
        <v>73</v>
      </c>
      <c r="F25" s="19">
        <v>30</v>
      </c>
      <c r="G25" s="20">
        <f>F25/E25</f>
        <v>0.41095890410958902</v>
      </c>
      <c r="H25" s="21">
        <v>4.7</v>
      </c>
      <c r="I25" s="21">
        <v>0.74971258860795442</v>
      </c>
      <c r="J25" s="21">
        <v>4.5999999999999996</v>
      </c>
      <c r="K25" s="21">
        <v>0.9321831993987989</v>
      </c>
      <c r="L25" s="21">
        <v>4.7666666666666666</v>
      </c>
      <c r="M25" s="21">
        <v>0.9352607356658148</v>
      </c>
      <c r="N25" s="21">
        <v>4.8275862068965516</v>
      </c>
      <c r="O25" s="21">
        <v>0.65840529838832096</v>
      </c>
      <c r="P25" s="21">
        <v>4.1379310344827589</v>
      </c>
      <c r="Q25" s="21">
        <v>1.8463117274918368</v>
      </c>
      <c r="R25" s="21">
        <v>4.6551724137931032</v>
      </c>
      <c r="S25" s="21">
        <v>0.85673224976258</v>
      </c>
      <c r="T25" s="21">
        <v>4.833333333333333</v>
      </c>
      <c r="U25" s="21">
        <v>0.59209349991675875</v>
      </c>
      <c r="V25" s="17">
        <v>4.6458128078817733</v>
      </c>
      <c r="W25" s="67">
        <v>0</v>
      </c>
      <c r="X25" s="68">
        <f t="shared" si="4"/>
        <v>0</v>
      </c>
      <c r="Y25" s="67">
        <v>0</v>
      </c>
      <c r="Z25" s="68">
        <f t="shared" si="1"/>
        <v>0</v>
      </c>
      <c r="AA25" s="67">
        <v>6</v>
      </c>
      <c r="AB25" s="68">
        <f t="shared" si="2"/>
        <v>1</v>
      </c>
      <c r="AC25" s="70"/>
    </row>
    <row r="26" spans="1:29" s="22" customFormat="1" x14ac:dyDescent="0.2">
      <c r="A26" s="24" t="s">
        <v>52</v>
      </c>
      <c r="B26" s="15">
        <v>43</v>
      </c>
      <c r="C26" s="15">
        <v>37</v>
      </c>
      <c r="D26" s="16">
        <f t="shared" si="0"/>
        <v>0.86046511627906974</v>
      </c>
      <c r="E26" s="15">
        <v>855</v>
      </c>
      <c r="F26" s="19">
        <v>333</v>
      </c>
      <c r="G26" s="20">
        <f>F26/E26</f>
        <v>0.38947368421052631</v>
      </c>
      <c r="H26" s="21">
        <v>3.5256797583081569</v>
      </c>
      <c r="I26" s="21">
        <v>1.5768512180295109</v>
      </c>
      <c r="J26" s="21">
        <v>3.4276923076923076</v>
      </c>
      <c r="K26" s="21">
        <v>1.5709071544013313</v>
      </c>
      <c r="L26" s="21">
        <v>3.521212121212121</v>
      </c>
      <c r="M26" s="21">
        <v>1.5635975927557177</v>
      </c>
      <c r="N26" s="21">
        <v>3.7757009345794392</v>
      </c>
      <c r="O26" s="21">
        <v>1.5790132077599524</v>
      </c>
      <c r="P26" s="21">
        <v>4.252459016393443</v>
      </c>
      <c r="Q26" s="21">
        <v>1.2972144444642379</v>
      </c>
      <c r="R26" s="21">
        <v>3.5993975903614457</v>
      </c>
      <c r="S26" s="21">
        <v>1.5543719450501963</v>
      </c>
      <c r="T26" s="21">
        <v>3.5076452599388381</v>
      </c>
      <c r="U26" s="21">
        <v>1.6887673717053704</v>
      </c>
      <c r="V26" s="17">
        <v>3.6585409983551074</v>
      </c>
      <c r="W26" s="67">
        <v>2</v>
      </c>
      <c r="X26" s="68">
        <f t="shared" si="4"/>
        <v>5.4054054054054057E-2</v>
      </c>
      <c r="Y26" s="67">
        <v>3</v>
      </c>
      <c r="Z26" s="68">
        <f t="shared" si="1"/>
        <v>8.1081081081081086E-2</v>
      </c>
      <c r="AA26" s="67">
        <v>32</v>
      </c>
      <c r="AB26" s="68">
        <f t="shared" si="2"/>
        <v>0.86486486486486491</v>
      </c>
      <c r="AC26" s="70"/>
    </row>
    <row r="27" spans="1:29" s="22" customFormat="1" x14ac:dyDescent="0.2">
      <c r="A27" s="24" t="s">
        <v>73</v>
      </c>
      <c r="B27" s="15">
        <v>20</v>
      </c>
      <c r="C27" s="15">
        <v>20</v>
      </c>
      <c r="D27" s="16">
        <f t="shared" si="0"/>
        <v>1</v>
      </c>
      <c r="E27" s="15">
        <v>119</v>
      </c>
      <c r="F27" s="19">
        <v>57</v>
      </c>
      <c r="G27" s="20">
        <f>F27/E27</f>
        <v>0.47899159663865548</v>
      </c>
      <c r="H27" s="21">
        <v>4.5263157894736841</v>
      </c>
      <c r="I27" s="21">
        <v>0.90839857437405203</v>
      </c>
      <c r="J27" s="21">
        <v>4.3684210526315788</v>
      </c>
      <c r="K27" s="21">
        <v>1.1121340320587076</v>
      </c>
      <c r="L27" s="21">
        <v>4.3508771929824563</v>
      </c>
      <c r="M27" s="21">
        <v>1.1098781797723738</v>
      </c>
      <c r="N27" s="21">
        <v>4.4561403508771926</v>
      </c>
      <c r="O27" s="21">
        <v>1.0867739848908737</v>
      </c>
      <c r="P27" s="21">
        <v>4.6071428571428568</v>
      </c>
      <c r="Q27" s="21">
        <v>1.2011898862615951</v>
      </c>
      <c r="R27" s="21">
        <v>4.5438596491228074</v>
      </c>
      <c r="S27" s="21">
        <v>1.0012523486435179</v>
      </c>
      <c r="T27" s="21">
        <v>4.3859649122807021</v>
      </c>
      <c r="U27" s="21">
        <v>1.1915533973544237</v>
      </c>
      <c r="V27" s="17">
        <v>4.4626745435016115</v>
      </c>
      <c r="W27" s="67">
        <v>0</v>
      </c>
      <c r="X27" s="68">
        <f t="shared" si="4"/>
        <v>0</v>
      </c>
      <c r="Y27" s="67">
        <v>1</v>
      </c>
      <c r="Z27" s="68">
        <f t="shared" si="1"/>
        <v>0.05</v>
      </c>
      <c r="AA27" s="67">
        <v>19</v>
      </c>
      <c r="AB27" s="68">
        <f t="shared" si="2"/>
        <v>0.95</v>
      </c>
      <c r="AC27" s="70"/>
    </row>
    <row r="28" spans="1:29" s="22" customFormat="1" x14ac:dyDescent="0.2">
      <c r="A28" s="27" t="s">
        <v>69</v>
      </c>
      <c r="B28" s="15">
        <v>23</v>
      </c>
      <c r="C28" s="15">
        <v>21</v>
      </c>
      <c r="D28" s="16">
        <f t="shared" si="0"/>
        <v>0.91304347826086951</v>
      </c>
      <c r="E28" s="15">
        <v>248</v>
      </c>
      <c r="F28" s="19">
        <v>88</v>
      </c>
      <c r="G28" s="20">
        <f>F28/E28</f>
        <v>0.35483870967741937</v>
      </c>
      <c r="H28" s="21">
        <v>4.2045454545454541</v>
      </c>
      <c r="I28" s="21">
        <v>1.136227787073099</v>
      </c>
      <c r="J28" s="21">
        <v>4.2588235294117647</v>
      </c>
      <c r="K28" s="21">
        <v>1.0595702315704474</v>
      </c>
      <c r="L28" s="21">
        <v>4.2840909090909092</v>
      </c>
      <c r="M28" s="21">
        <v>1.049891769313736</v>
      </c>
      <c r="N28" s="21">
        <v>4.6860465116279073</v>
      </c>
      <c r="O28" s="21">
        <v>0.80090577997630452</v>
      </c>
      <c r="P28" s="21">
        <v>4.7386363636363633</v>
      </c>
      <c r="Q28" s="21">
        <v>0.79501779321978006</v>
      </c>
      <c r="R28" s="21">
        <v>4.0113636363636367</v>
      </c>
      <c r="S28" s="21">
        <v>1.2363676701022153</v>
      </c>
      <c r="T28" s="21">
        <v>4.2386363636363633</v>
      </c>
      <c r="U28" s="21">
        <v>1.1645562341813003</v>
      </c>
      <c r="V28" s="17">
        <v>4.3460203954731993</v>
      </c>
      <c r="W28" s="67">
        <v>0</v>
      </c>
      <c r="X28" s="68">
        <f t="shared" si="4"/>
        <v>0</v>
      </c>
      <c r="Y28" s="67">
        <v>2</v>
      </c>
      <c r="Z28" s="68">
        <f t="shared" si="1"/>
        <v>9.5238095238095233E-2</v>
      </c>
      <c r="AA28" s="67">
        <v>19</v>
      </c>
      <c r="AB28" s="68">
        <f t="shared" si="2"/>
        <v>0.90476190476190477</v>
      </c>
      <c r="AC28" s="70"/>
    </row>
    <row r="29" spans="1:29" s="22" customFormat="1" x14ac:dyDescent="0.2">
      <c r="A29" s="24" t="s">
        <v>70</v>
      </c>
      <c r="B29" s="15">
        <v>12</v>
      </c>
      <c r="C29" s="15">
        <v>12</v>
      </c>
      <c r="D29" s="16">
        <f t="shared" si="0"/>
        <v>1</v>
      </c>
      <c r="E29" s="15">
        <v>281</v>
      </c>
      <c r="F29" s="19">
        <v>86</v>
      </c>
      <c r="G29" s="20">
        <f>F29/E29</f>
        <v>0.30604982206405695</v>
      </c>
      <c r="H29" s="21">
        <v>3.9878048780487805</v>
      </c>
      <c r="I29" s="21">
        <v>1.1599691613506597</v>
      </c>
      <c r="J29" s="21">
        <v>4</v>
      </c>
      <c r="K29" s="21">
        <v>1.1580917366893848</v>
      </c>
      <c r="L29" s="21">
        <v>4.1764705882352944</v>
      </c>
      <c r="M29" s="21">
        <v>1.0485417378008197</v>
      </c>
      <c r="N29" s="21">
        <v>4.3058823529411763</v>
      </c>
      <c r="O29" s="21">
        <v>1.263249112142071</v>
      </c>
      <c r="P29" s="21">
        <v>4.6097560975609753</v>
      </c>
      <c r="Q29" s="21">
        <v>0.99077345470223788</v>
      </c>
      <c r="R29" s="21">
        <v>4.1647058823529415</v>
      </c>
      <c r="S29" s="21">
        <v>1.1322865490376777</v>
      </c>
      <c r="T29" s="21">
        <v>3.8705882352941177</v>
      </c>
      <c r="U29" s="21">
        <v>1.3344183260535514</v>
      </c>
      <c r="V29" s="17">
        <v>4.1593154334904687</v>
      </c>
      <c r="W29" s="67">
        <v>0</v>
      </c>
      <c r="X29" s="68">
        <f t="shared" si="4"/>
        <v>0</v>
      </c>
      <c r="Y29" s="67">
        <v>2</v>
      </c>
      <c r="Z29" s="68">
        <f t="shared" si="1"/>
        <v>0.16666666666666666</v>
      </c>
      <c r="AA29" s="67">
        <v>10</v>
      </c>
      <c r="AB29" s="68">
        <f t="shared" si="2"/>
        <v>0.83333333333333337</v>
      </c>
      <c r="AC29" s="70"/>
    </row>
    <row r="30" spans="1:29" s="22" customFormat="1" x14ac:dyDescent="0.2">
      <c r="A30" s="27" t="s">
        <v>85</v>
      </c>
      <c r="B30" s="15">
        <v>11</v>
      </c>
      <c r="C30" s="15">
        <v>6</v>
      </c>
      <c r="D30" s="16">
        <f t="shared" si="0"/>
        <v>0.54545454545454541</v>
      </c>
      <c r="E30" s="15">
        <v>63</v>
      </c>
      <c r="F30" s="19">
        <v>28</v>
      </c>
      <c r="G30" s="20">
        <f>F30/E30</f>
        <v>0.44444444444444442</v>
      </c>
      <c r="H30" s="21">
        <v>4.6071428571428568</v>
      </c>
      <c r="I30" s="21">
        <v>0.73732678891438241</v>
      </c>
      <c r="J30" s="21">
        <v>4.5199999999999996</v>
      </c>
      <c r="K30" s="21">
        <v>0.8225975119502047</v>
      </c>
      <c r="L30" s="21">
        <v>4.5714285714285712</v>
      </c>
      <c r="M30" s="21">
        <v>0.87891226666077071</v>
      </c>
      <c r="N30" s="21">
        <v>4.4642857142857144</v>
      </c>
      <c r="O30" s="21">
        <v>1.1379690439434385</v>
      </c>
      <c r="P30" s="21">
        <v>4.4285714285714288</v>
      </c>
      <c r="Q30" s="21">
        <v>1.2301331282538139</v>
      </c>
      <c r="R30" s="21">
        <v>4.5</v>
      </c>
      <c r="S30" s="21">
        <v>1.0715167512214394</v>
      </c>
      <c r="T30" s="21">
        <v>4.6071428571428568</v>
      </c>
      <c r="U30" s="21">
        <v>0.87514171188043399</v>
      </c>
      <c r="V30" s="17">
        <v>4.5283673469387757</v>
      </c>
      <c r="W30" s="67">
        <v>0</v>
      </c>
      <c r="X30" s="68">
        <f t="shared" si="4"/>
        <v>0</v>
      </c>
      <c r="Y30" s="67">
        <v>1</v>
      </c>
      <c r="Z30" s="68">
        <f t="shared" si="1"/>
        <v>0.16666666666666666</v>
      </c>
      <c r="AA30" s="67">
        <v>5</v>
      </c>
      <c r="AB30" s="68">
        <f t="shared" si="2"/>
        <v>0.83333333333333337</v>
      </c>
      <c r="AC30" s="70"/>
    </row>
    <row r="31" spans="1:29" s="22" customFormat="1" x14ac:dyDescent="0.2">
      <c r="A31" s="24" t="s">
        <v>54</v>
      </c>
      <c r="B31" s="15">
        <v>22</v>
      </c>
      <c r="C31" s="15">
        <v>16</v>
      </c>
      <c r="D31" s="16">
        <f t="shared" si="0"/>
        <v>0.72727272727272729</v>
      </c>
      <c r="E31" s="15">
        <v>189</v>
      </c>
      <c r="F31" s="19">
        <v>86</v>
      </c>
      <c r="G31" s="20">
        <f>F31/E31</f>
        <v>0.455026455026455</v>
      </c>
      <c r="H31" s="21">
        <v>3.8139534883720931</v>
      </c>
      <c r="I31" s="21">
        <v>1.2127909272027619</v>
      </c>
      <c r="J31" s="21">
        <v>4.1279069767441863</v>
      </c>
      <c r="K31" s="21">
        <v>1.0824428975881302</v>
      </c>
      <c r="L31" s="21">
        <v>4.1279069767441863</v>
      </c>
      <c r="M31" s="21">
        <v>1.0151384910201919</v>
      </c>
      <c r="N31" s="21">
        <v>4.3604651162790695</v>
      </c>
      <c r="O31" s="21">
        <v>1.0945081161946073</v>
      </c>
      <c r="P31" s="21">
        <v>4.6744186046511631</v>
      </c>
      <c r="Q31" s="21">
        <v>0.62198657948669589</v>
      </c>
      <c r="R31" s="21">
        <v>4.2558139534883717</v>
      </c>
      <c r="S31" s="21">
        <v>1.075787498277456</v>
      </c>
      <c r="T31" s="21">
        <v>4.1511627906976747</v>
      </c>
      <c r="U31" s="21">
        <v>1.3062514113515835</v>
      </c>
      <c r="V31" s="17">
        <v>4.2159468438538203</v>
      </c>
      <c r="W31" s="67">
        <v>0</v>
      </c>
      <c r="X31" s="68">
        <f t="shared" si="4"/>
        <v>0</v>
      </c>
      <c r="Y31" s="67">
        <v>1</v>
      </c>
      <c r="Z31" s="68">
        <f t="shared" si="1"/>
        <v>6.25E-2</v>
      </c>
      <c r="AA31" s="67">
        <v>15</v>
      </c>
      <c r="AB31" s="68">
        <f t="shared" si="2"/>
        <v>0.9375</v>
      </c>
      <c r="AC31" s="70"/>
    </row>
    <row r="32" spans="1:29" s="22" customFormat="1" x14ac:dyDescent="0.2">
      <c r="A32" s="24" t="s">
        <v>74</v>
      </c>
      <c r="B32" s="15">
        <v>9</v>
      </c>
      <c r="C32" s="15">
        <v>9</v>
      </c>
      <c r="D32" s="16">
        <f t="shared" si="0"/>
        <v>1</v>
      </c>
      <c r="E32" s="15">
        <v>106</v>
      </c>
      <c r="F32" s="19">
        <v>59</v>
      </c>
      <c r="G32" s="20">
        <f>F32/E32</f>
        <v>0.55660377358490565</v>
      </c>
      <c r="H32" s="21">
        <v>4.1754385964912277</v>
      </c>
      <c r="I32" s="21">
        <v>1.1199937343183128</v>
      </c>
      <c r="J32" s="21">
        <v>3.8245614035087718</v>
      </c>
      <c r="K32" s="21">
        <v>1.3109811894905259</v>
      </c>
      <c r="L32" s="21">
        <v>4.0526315789473681</v>
      </c>
      <c r="M32" s="21">
        <v>1.1865474018521576</v>
      </c>
      <c r="N32" s="21">
        <v>3.9122807017543861</v>
      </c>
      <c r="O32" s="21">
        <v>1.3664435296782298</v>
      </c>
      <c r="P32" s="21">
        <v>4.2678571428571432</v>
      </c>
      <c r="Q32" s="21">
        <v>1.0355687313754689</v>
      </c>
      <c r="R32" s="21">
        <v>4.1578947368421053</v>
      </c>
      <c r="S32" s="21">
        <v>1.0985294339676261</v>
      </c>
      <c r="T32" s="21">
        <v>4.2105263157894735</v>
      </c>
      <c r="U32" s="21">
        <v>0.95873506889590088</v>
      </c>
      <c r="V32" s="17">
        <v>4.0858843537414966</v>
      </c>
      <c r="W32" s="67">
        <v>0</v>
      </c>
      <c r="X32" s="68">
        <f t="shared" si="4"/>
        <v>0</v>
      </c>
      <c r="Y32" s="67">
        <v>1</v>
      </c>
      <c r="Z32" s="68">
        <f t="shared" si="1"/>
        <v>0.1111111111111111</v>
      </c>
      <c r="AA32" s="67">
        <v>8</v>
      </c>
      <c r="AB32" s="68">
        <f t="shared" si="2"/>
        <v>0.88888888888888884</v>
      </c>
      <c r="AC32" s="70"/>
    </row>
    <row r="33" spans="1:29" s="22" customFormat="1" x14ac:dyDescent="0.2">
      <c r="A33" s="24" t="s">
        <v>75</v>
      </c>
      <c r="B33" s="15">
        <v>9</v>
      </c>
      <c r="C33" s="15">
        <v>9</v>
      </c>
      <c r="D33" s="16">
        <f t="shared" si="0"/>
        <v>1</v>
      </c>
      <c r="E33" s="15">
        <v>396</v>
      </c>
      <c r="F33" s="19">
        <v>171</v>
      </c>
      <c r="G33" s="20">
        <f>F33/E33</f>
        <v>0.43181818181818182</v>
      </c>
      <c r="H33" s="21">
        <v>3.8862275449101795</v>
      </c>
      <c r="I33" s="21">
        <v>1.4784360088447375</v>
      </c>
      <c r="J33" s="21">
        <v>3.8154761904761907</v>
      </c>
      <c r="K33" s="21">
        <v>1.4829969694526555</v>
      </c>
      <c r="L33" s="21">
        <v>3.8072289156626504</v>
      </c>
      <c r="M33" s="21">
        <v>1.5683060255269923</v>
      </c>
      <c r="N33" s="21">
        <v>4.042424242424242</v>
      </c>
      <c r="O33" s="21">
        <v>1.3808424220491893</v>
      </c>
      <c r="P33" s="21">
        <v>4.0975609756097562</v>
      </c>
      <c r="Q33" s="21">
        <v>1.4409417174434853</v>
      </c>
      <c r="R33" s="21">
        <v>3.7904191616766467</v>
      </c>
      <c r="S33" s="21">
        <v>1.6820538769408733</v>
      </c>
      <c r="T33" s="21">
        <v>3.7650602409638556</v>
      </c>
      <c r="U33" s="21">
        <v>1.6946213475288656</v>
      </c>
      <c r="V33" s="17">
        <v>3.8863424673890741</v>
      </c>
      <c r="W33" s="67">
        <v>0</v>
      </c>
      <c r="X33" s="68">
        <f t="shared" si="4"/>
        <v>0</v>
      </c>
      <c r="Y33" s="67">
        <v>2</v>
      </c>
      <c r="Z33" s="68">
        <f t="shared" si="1"/>
        <v>0.22222222222222221</v>
      </c>
      <c r="AA33" s="67">
        <v>7</v>
      </c>
      <c r="AB33" s="68">
        <f t="shared" si="2"/>
        <v>0.77777777777777779</v>
      </c>
      <c r="AC33" s="70"/>
    </row>
    <row r="34" spans="1:29" s="22" customFormat="1" x14ac:dyDescent="0.2">
      <c r="A34" s="24" t="s">
        <v>97</v>
      </c>
      <c r="B34" s="15">
        <v>8</v>
      </c>
      <c r="C34" s="15">
        <v>8</v>
      </c>
      <c r="D34" s="16">
        <f t="shared" si="0"/>
        <v>1</v>
      </c>
      <c r="E34" s="15">
        <v>209</v>
      </c>
      <c r="F34" s="19">
        <v>93</v>
      </c>
      <c r="G34" s="20">
        <f>F34/E34</f>
        <v>0.44497607655502391</v>
      </c>
      <c r="H34" s="21">
        <v>3.827956989247312</v>
      </c>
      <c r="I34" s="21">
        <v>1.0796905345069394</v>
      </c>
      <c r="J34" s="21">
        <v>3.795698924731183</v>
      </c>
      <c r="K34" s="21">
        <v>1.2559349521454402</v>
      </c>
      <c r="L34" s="21">
        <v>3.795698924731183</v>
      </c>
      <c r="M34" s="21">
        <v>1.108849185896823</v>
      </c>
      <c r="N34" s="21">
        <v>3.913978494623656</v>
      </c>
      <c r="O34" s="21">
        <v>1.2567722111969373</v>
      </c>
      <c r="P34" s="21">
        <v>4.2650602409638552</v>
      </c>
      <c r="Q34" s="21">
        <v>1.1270979067715114</v>
      </c>
      <c r="R34" s="21">
        <v>3.8</v>
      </c>
      <c r="S34" s="21">
        <v>1.1631031720204559</v>
      </c>
      <c r="T34" s="21">
        <v>3.8260869565217392</v>
      </c>
      <c r="U34" s="21">
        <v>1.1636310700048984</v>
      </c>
      <c r="V34" s="17">
        <v>3.8892115044027045</v>
      </c>
      <c r="W34" s="67">
        <v>0</v>
      </c>
      <c r="X34" s="68">
        <f t="shared" si="4"/>
        <v>0</v>
      </c>
      <c r="Y34" s="67">
        <v>2</v>
      </c>
      <c r="Z34" s="68">
        <f t="shared" si="1"/>
        <v>0.25</v>
      </c>
      <c r="AA34" s="67">
        <v>6</v>
      </c>
      <c r="AB34" s="68">
        <f t="shared" si="2"/>
        <v>0.75</v>
      </c>
      <c r="AC34" s="70"/>
    </row>
    <row r="35" spans="1:29" s="22" customFormat="1" x14ac:dyDescent="0.2">
      <c r="A35" s="26" t="s">
        <v>78</v>
      </c>
      <c r="B35" s="15">
        <v>12</v>
      </c>
      <c r="C35" s="15">
        <v>11</v>
      </c>
      <c r="D35" s="16">
        <f t="shared" si="0"/>
        <v>0.91666666666666663</v>
      </c>
      <c r="E35" s="15">
        <v>215</v>
      </c>
      <c r="F35" s="19">
        <v>120</v>
      </c>
      <c r="G35" s="20">
        <f>F35/E35</f>
        <v>0.55813953488372092</v>
      </c>
      <c r="H35" s="21">
        <v>3.5630252100840338</v>
      </c>
      <c r="I35" s="21">
        <v>1.3317419169108442</v>
      </c>
      <c r="J35" s="21">
        <v>3.4237288135593222</v>
      </c>
      <c r="K35" s="21">
        <v>1.4106237915847388</v>
      </c>
      <c r="L35" s="21">
        <v>3.5</v>
      </c>
      <c r="M35" s="21">
        <v>1.4247506904418505</v>
      </c>
      <c r="N35" s="21">
        <v>3.641025641025641</v>
      </c>
      <c r="O35" s="21">
        <v>1.4351591192661293</v>
      </c>
      <c r="P35" s="21">
        <v>3.7652173913043478</v>
      </c>
      <c r="Q35" s="21">
        <v>1.4887321509387608</v>
      </c>
      <c r="R35" s="21">
        <v>3.5423728813559321</v>
      </c>
      <c r="S35" s="21">
        <v>1.369035269513837</v>
      </c>
      <c r="T35" s="21">
        <v>3.6355932203389831</v>
      </c>
      <c r="U35" s="21">
        <v>1.453938090108438</v>
      </c>
      <c r="V35" s="17">
        <v>3.5815661653811799</v>
      </c>
      <c r="W35" s="67">
        <v>1</v>
      </c>
      <c r="X35" s="68">
        <f t="shared" si="4"/>
        <v>9.0909090909090912E-2</v>
      </c>
      <c r="Y35" s="67">
        <v>3</v>
      </c>
      <c r="Z35" s="68">
        <f t="shared" si="1"/>
        <v>0.27272727272727271</v>
      </c>
      <c r="AA35" s="67">
        <v>7</v>
      </c>
      <c r="AB35" s="68">
        <f t="shared" si="2"/>
        <v>0.63636363636363635</v>
      </c>
      <c r="AC35" s="70"/>
    </row>
    <row r="36" spans="1:29" s="22" customFormat="1" x14ac:dyDescent="0.2">
      <c r="A36" s="27" t="s">
        <v>72</v>
      </c>
      <c r="B36" s="15">
        <v>11</v>
      </c>
      <c r="C36" s="15">
        <v>6</v>
      </c>
      <c r="D36" s="16">
        <f t="shared" si="0"/>
        <v>0.54545454545454541</v>
      </c>
      <c r="E36" s="15">
        <v>147</v>
      </c>
      <c r="F36" s="19">
        <v>31</v>
      </c>
      <c r="G36" s="20">
        <f>F36/E36</f>
        <v>0.21088435374149661</v>
      </c>
      <c r="H36" s="21">
        <v>4.3666666666666663</v>
      </c>
      <c r="I36" s="21">
        <v>1.2172137016162363</v>
      </c>
      <c r="J36" s="21">
        <v>4.0999999999999996</v>
      </c>
      <c r="K36" s="21">
        <v>1.2415229801920009</v>
      </c>
      <c r="L36" s="21">
        <v>4.0333333333333332</v>
      </c>
      <c r="M36" s="21">
        <v>1.2452207485597393</v>
      </c>
      <c r="N36" s="21">
        <v>4.0999999999999996</v>
      </c>
      <c r="O36" s="21">
        <v>1.4227220146727477</v>
      </c>
      <c r="P36" s="21">
        <v>4.3793103448275863</v>
      </c>
      <c r="Q36" s="21">
        <v>1.1775820597262685</v>
      </c>
      <c r="R36" s="21">
        <v>4</v>
      </c>
      <c r="S36" s="21">
        <v>1.5312829869775528</v>
      </c>
      <c r="T36" s="21">
        <v>4.2</v>
      </c>
      <c r="U36" s="21">
        <v>1.323527157987713</v>
      </c>
      <c r="V36" s="17">
        <v>4.1684729064039407</v>
      </c>
      <c r="W36" s="67">
        <v>0</v>
      </c>
      <c r="X36" s="68">
        <f t="shared" si="4"/>
        <v>0</v>
      </c>
      <c r="Y36" s="67">
        <v>1</v>
      </c>
      <c r="Z36" s="68">
        <f t="shared" si="1"/>
        <v>0.16666666666666666</v>
      </c>
      <c r="AA36" s="67">
        <v>5</v>
      </c>
      <c r="AB36" s="68">
        <f t="shared" si="2"/>
        <v>0.83333333333333337</v>
      </c>
      <c r="AC36" s="70"/>
    </row>
    <row r="37" spans="1:29" s="22" customFormat="1" x14ac:dyDescent="0.2">
      <c r="A37" t="s">
        <v>79</v>
      </c>
      <c r="B37" s="15">
        <v>7</v>
      </c>
      <c r="C37" s="15">
        <v>0</v>
      </c>
      <c r="D37" s="16">
        <f t="shared" si="0"/>
        <v>0</v>
      </c>
      <c r="E37" s="15">
        <v>112</v>
      </c>
      <c r="F37" s="19">
        <v>4</v>
      </c>
      <c r="G37" s="20">
        <f>F37/E37</f>
        <v>3.5714285714285712E-2</v>
      </c>
      <c r="H37" s="21">
        <v>4.5</v>
      </c>
      <c r="I37" s="21">
        <v>0.57735026918962573</v>
      </c>
      <c r="J37" s="21">
        <v>4.5</v>
      </c>
      <c r="K37" s="21">
        <v>0.57735026918962573</v>
      </c>
      <c r="L37" s="21">
        <v>4.5</v>
      </c>
      <c r="M37" s="21">
        <v>0.57735026918962573</v>
      </c>
      <c r="N37" s="21">
        <v>4.5</v>
      </c>
      <c r="O37" s="21">
        <v>0.57735026918962573</v>
      </c>
      <c r="P37" s="21">
        <v>4.75</v>
      </c>
      <c r="Q37" s="21">
        <v>0.5</v>
      </c>
      <c r="R37" s="21">
        <v>4.5</v>
      </c>
      <c r="S37" s="21">
        <v>0.57735026918962573</v>
      </c>
      <c r="T37" s="21">
        <v>4.5</v>
      </c>
      <c r="U37" s="21">
        <v>0.57735026918962573</v>
      </c>
      <c r="V37" s="17">
        <v>4.5357142857142856</v>
      </c>
      <c r="W37" s="67"/>
      <c r="X37" s="68"/>
      <c r="Y37" s="67"/>
      <c r="Z37" s="68"/>
      <c r="AA37" s="67"/>
      <c r="AB37" s="68"/>
      <c r="AC37" s="70"/>
    </row>
    <row r="38" spans="1:29" s="22" customFormat="1" x14ac:dyDescent="0.2">
      <c r="A38" s="26" t="s">
        <v>63</v>
      </c>
      <c r="B38" s="15">
        <v>19</v>
      </c>
      <c r="C38" s="15">
        <v>19</v>
      </c>
      <c r="D38" s="16">
        <f t="shared" si="0"/>
        <v>1</v>
      </c>
      <c r="E38" s="15">
        <v>217</v>
      </c>
      <c r="F38" s="19">
        <v>74</v>
      </c>
      <c r="G38" s="20">
        <f>F38/E38</f>
        <v>0.34101382488479265</v>
      </c>
      <c r="H38" s="21">
        <v>4.7162162162162158</v>
      </c>
      <c r="I38" s="21">
        <v>0.6307262669677095</v>
      </c>
      <c r="J38" s="21">
        <v>4.5675675675675675</v>
      </c>
      <c r="K38" s="21">
        <v>0.92278733626704201</v>
      </c>
      <c r="L38" s="21">
        <v>4.7361111111111107</v>
      </c>
      <c r="M38" s="21">
        <v>0.69186532019118774</v>
      </c>
      <c r="N38" s="21">
        <v>4.7027027027027026</v>
      </c>
      <c r="O38" s="21">
        <v>0.88719551565948118</v>
      </c>
      <c r="P38" s="21">
        <v>4.8243243243243246</v>
      </c>
      <c r="Q38" s="21">
        <v>0.5063462486380359</v>
      </c>
      <c r="R38" s="21">
        <v>4.6805555555555554</v>
      </c>
      <c r="S38" s="21">
        <v>0.68846407720556102</v>
      </c>
      <c r="T38" s="21">
        <v>4.6756756756756754</v>
      </c>
      <c r="U38" s="21">
        <v>0.72353977857547302</v>
      </c>
      <c r="V38" s="17">
        <v>4.7004504504504512</v>
      </c>
      <c r="W38" s="67">
        <v>0</v>
      </c>
      <c r="X38" s="68">
        <f t="shared" si="4"/>
        <v>0</v>
      </c>
      <c r="Y38" s="67">
        <v>0</v>
      </c>
      <c r="Z38" s="68">
        <f t="shared" si="1"/>
        <v>0</v>
      </c>
      <c r="AA38" s="67">
        <v>19</v>
      </c>
      <c r="AB38" s="68">
        <f t="shared" si="2"/>
        <v>1</v>
      </c>
      <c r="AC38" s="70"/>
    </row>
    <row r="39" spans="1:29" s="22" customFormat="1" x14ac:dyDescent="0.2">
      <c r="A39" s="26" t="s">
        <v>64</v>
      </c>
      <c r="B39" s="15">
        <v>10</v>
      </c>
      <c r="C39" s="15">
        <v>10</v>
      </c>
      <c r="D39" s="16">
        <f t="shared" si="0"/>
        <v>1</v>
      </c>
      <c r="E39" s="15">
        <v>70</v>
      </c>
      <c r="F39" s="19">
        <v>23</v>
      </c>
      <c r="G39" s="20">
        <f>F39/E39</f>
        <v>0.32857142857142857</v>
      </c>
      <c r="H39" s="21">
        <v>4.0869565217391308</v>
      </c>
      <c r="I39" s="21">
        <v>1.3112465782349279</v>
      </c>
      <c r="J39" s="21">
        <v>4.0434782608695654</v>
      </c>
      <c r="K39" s="21">
        <v>1.3306956782609209</v>
      </c>
      <c r="L39" s="21">
        <v>4.1739130434782608</v>
      </c>
      <c r="M39" s="21">
        <v>1.2667845448236064</v>
      </c>
      <c r="N39" s="21">
        <v>4.2608695652173916</v>
      </c>
      <c r="O39" s="21">
        <v>1.3557081780499887</v>
      </c>
      <c r="P39" s="21">
        <v>4.3913043478260869</v>
      </c>
      <c r="Q39" s="21">
        <v>1.1961730809233631</v>
      </c>
      <c r="R39" s="21">
        <v>4.0869565217391308</v>
      </c>
      <c r="S39" s="21">
        <v>1.3112465782349279</v>
      </c>
      <c r="T39" s="21">
        <v>4.3043478260869561</v>
      </c>
      <c r="U39" s="21">
        <v>1.3629774429099784</v>
      </c>
      <c r="V39" s="17">
        <v>4.1925465838509313</v>
      </c>
      <c r="W39" s="67">
        <v>0</v>
      </c>
      <c r="X39" s="68">
        <f t="shared" si="4"/>
        <v>0</v>
      </c>
      <c r="Y39" s="67">
        <v>3</v>
      </c>
      <c r="Z39" s="68">
        <f t="shared" si="1"/>
        <v>0.3</v>
      </c>
      <c r="AA39" s="67">
        <v>7</v>
      </c>
      <c r="AB39" s="68">
        <f t="shared" si="2"/>
        <v>0.7</v>
      </c>
      <c r="AC39" s="70"/>
    </row>
    <row r="40" spans="1:29" s="22" customFormat="1" x14ac:dyDescent="0.2">
      <c r="A40" s="26" t="s">
        <v>91</v>
      </c>
      <c r="B40" s="15">
        <v>3</v>
      </c>
      <c r="C40" s="15">
        <v>0</v>
      </c>
      <c r="D40" s="16">
        <f t="shared" si="0"/>
        <v>0</v>
      </c>
      <c r="E40" s="15">
        <v>6</v>
      </c>
      <c r="F40" s="19">
        <v>2</v>
      </c>
      <c r="G40" s="20">
        <f>F40/E40</f>
        <v>0.33333333333333331</v>
      </c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17"/>
      <c r="W40" s="67"/>
      <c r="X40" s="68"/>
      <c r="Y40" s="67"/>
      <c r="Z40" s="68"/>
      <c r="AA40" s="67"/>
      <c r="AB40" s="68"/>
      <c r="AC40" s="70"/>
    </row>
    <row r="41" spans="1:29" s="22" customFormat="1" x14ac:dyDescent="0.2">
      <c r="A41" s="26" t="s">
        <v>55</v>
      </c>
      <c r="B41" s="15">
        <v>23</v>
      </c>
      <c r="C41" s="15">
        <v>11</v>
      </c>
      <c r="D41" s="16">
        <f t="shared" si="0"/>
        <v>0.47826086956521741</v>
      </c>
      <c r="E41" s="15">
        <v>133</v>
      </c>
      <c r="F41" s="19">
        <v>45</v>
      </c>
      <c r="G41" s="20">
        <f>F41/E41</f>
        <v>0.33834586466165412</v>
      </c>
      <c r="H41" s="21">
        <v>4.0930232558139537</v>
      </c>
      <c r="I41" s="21">
        <v>1.1087091054008127</v>
      </c>
      <c r="J41" s="21">
        <v>4.3555555555555552</v>
      </c>
      <c r="K41" s="21">
        <v>1.3510190691668738</v>
      </c>
      <c r="L41" s="21">
        <v>4.4666666666666668</v>
      </c>
      <c r="M41" s="21">
        <v>1.0995866992151688</v>
      </c>
      <c r="N41" s="21">
        <v>4.2222222222222223</v>
      </c>
      <c r="O41" s="21">
        <v>1.49071198499986</v>
      </c>
      <c r="P41" s="21">
        <v>4.8444444444444441</v>
      </c>
      <c r="Q41" s="21">
        <v>0.47460775936822153</v>
      </c>
      <c r="R41" s="21">
        <v>4.2666666666666666</v>
      </c>
      <c r="S41" s="21">
        <v>1.3551249523064783</v>
      </c>
      <c r="T41" s="21">
        <v>4.2272727272727275</v>
      </c>
      <c r="U41" s="21">
        <v>1.3444742443265716</v>
      </c>
      <c r="V41" s="17">
        <v>4.3536930769488906</v>
      </c>
      <c r="W41" s="67">
        <v>0</v>
      </c>
      <c r="X41" s="68">
        <f t="shared" si="4"/>
        <v>0</v>
      </c>
      <c r="Y41" s="67">
        <v>1</v>
      </c>
      <c r="Z41" s="68">
        <f t="shared" si="1"/>
        <v>9.0909090909090912E-2</v>
      </c>
      <c r="AA41" s="67">
        <v>10</v>
      </c>
      <c r="AB41" s="68">
        <f t="shared" si="2"/>
        <v>0.90909090909090906</v>
      </c>
      <c r="AC41" s="70"/>
    </row>
    <row r="42" spans="1:29" s="22" customFormat="1" x14ac:dyDescent="0.2">
      <c r="A42" s="26" t="s">
        <v>77</v>
      </c>
      <c r="B42" s="15">
        <v>7</v>
      </c>
      <c r="C42" s="15">
        <v>5</v>
      </c>
      <c r="D42" s="16">
        <f t="shared" si="0"/>
        <v>0.7142857142857143</v>
      </c>
      <c r="E42" s="15">
        <v>66</v>
      </c>
      <c r="F42" s="19">
        <v>23</v>
      </c>
      <c r="G42" s="20">
        <f>F42/E42</f>
        <v>0.34848484848484851</v>
      </c>
      <c r="H42" s="21">
        <v>4.0434782608695654</v>
      </c>
      <c r="I42" s="21">
        <v>0.92825647266872502</v>
      </c>
      <c r="J42" s="21">
        <v>3.8695652173913042</v>
      </c>
      <c r="K42" s="21">
        <v>1.1403487435504092</v>
      </c>
      <c r="L42" s="21">
        <v>4.3043478260869561</v>
      </c>
      <c r="M42" s="21">
        <v>0.97396950711534813</v>
      </c>
      <c r="N42" s="21">
        <v>4.3478260869565215</v>
      </c>
      <c r="O42" s="21">
        <v>0.93462173447939045</v>
      </c>
      <c r="P42" s="21">
        <v>4.3478260869565215</v>
      </c>
      <c r="Q42" s="21">
        <v>1.3687650589349745</v>
      </c>
      <c r="R42" s="21">
        <v>4.2608695652173916</v>
      </c>
      <c r="S42" s="21">
        <v>1.0961665145715696</v>
      </c>
      <c r="T42" s="21">
        <v>4.4090909090909092</v>
      </c>
      <c r="U42" s="21">
        <v>1.0075472768815938</v>
      </c>
      <c r="V42" s="17">
        <v>4.2261434217955953</v>
      </c>
      <c r="W42" s="67">
        <v>0</v>
      </c>
      <c r="X42" s="68">
        <f t="shared" si="4"/>
        <v>0</v>
      </c>
      <c r="Y42" s="67">
        <v>0</v>
      </c>
      <c r="Z42" s="68">
        <f t="shared" si="1"/>
        <v>0</v>
      </c>
      <c r="AA42" s="67">
        <v>5</v>
      </c>
      <c r="AB42" s="68">
        <f t="shared" si="2"/>
        <v>1</v>
      </c>
      <c r="AC42" s="70"/>
    </row>
    <row r="43" spans="1:29" s="22" customFormat="1" x14ac:dyDescent="0.2">
      <c r="A43" s="26" t="s">
        <v>65</v>
      </c>
      <c r="B43" s="15">
        <v>22</v>
      </c>
      <c r="C43" s="15">
        <v>18</v>
      </c>
      <c r="D43" s="16">
        <f t="shared" si="0"/>
        <v>0.81818181818181823</v>
      </c>
      <c r="E43" s="15">
        <v>253</v>
      </c>
      <c r="F43" s="19">
        <v>80</v>
      </c>
      <c r="G43" s="20">
        <f>F43/E43</f>
        <v>0.31620553359683795</v>
      </c>
      <c r="H43" s="21">
        <v>3.8846153846153846</v>
      </c>
      <c r="I43" s="21">
        <v>1.1730830644604318</v>
      </c>
      <c r="J43" s="21">
        <v>4.2368421052631575</v>
      </c>
      <c r="K43" s="21">
        <v>1.1179555274712445</v>
      </c>
      <c r="L43" s="21">
        <v>4.3194444444444446</v>
      </c>
      <c r="M43" s="21">
        <v>0.90111650446353997</v>
      </c>
      <c r="N43" s="21">
        <v>4.0606060606060606</v>
      </c>
      <c r="O43" s="21">
        <v>1.5077113361626864</v>
      </c>
      <c r="P43" s="21">
        <v>4.450704225352113</v>
      </c>
      <c r="Q43" s="21">
        <v>1.0926864979014692</v>
      </c>
      <c r="R43" s="21">
        <v>4.2236842105263159</v>
      </c>
      <c r="S43" s="21">
        <v>1.1730153077776535</v>
      </c>
      <c r="T43" s="21">
        <v>3.7948717948717947</v>
      </c>
      <c r="U43" s="21">
        <v>1.4357130845931791</v>
      </c>
      <c r="V43" s="17">
        <v>4.1386811750970391</v>
      </c>
      <c r="W43" s="67">
        <v>0</v>
      </c>
      <c r="X43" s="68">
        <f t="shared" si="4"/>
        <v>0</v>
      </c>
      <c r="Y43" s="67">
        <v>3</v>
      </c>
      <c r="Z43" s="68">
        <f t="shared" si="1"/>
        <v>0.16666666666666666</v>
      </c>
      <c r="AA43" s="67">
        <v>15</v>
      </c>
      <c r="AB43" s="68">
        <f t="shared" si="2"/>
        <v>0.83333333333333337</v>
      </c>
      <c r="AC43" s="70"/>
    </row>
    <row r="44" spans="1:29" s="22" customFormat="1" x14ac:dyDescent="0.2">
      <c r="A44" s="37" t="s">
        <v>66</v>
      </c>
      <c r="B44" s="15">
        <v>21</v>
      </c>
      <c r="C44" s="15">
        <v>15</v>
      </c>
      <c r="D44" s="16">
        <f t="shared" si="0"/>
        <v>0.7142857142857143</v>
      </c>
      <c r="E44" s="15">
        <v>192</v>
      </c>
      <c r="F44" s="19">
        <v>109</v>
      </c>
      <c r="G44" s="20">
        <f>F44/E44</f>
        <v>0.56770833333333337</v>
      </c>
      <c r="H44" s="21">
        <v>3.9716981132075473</v>
      </c>
      <c r="I44" s="21">
        <v>1.283281115844116</v>
      </c>
      <c r="J44" s="21">
        <v>3.8113207547169812</v>
      </c>
      <c r="K44" s="21">
        <v>1.4999251254148835</v>
      </c>
      <c r="L44" s="21">
        <v>3.8571428571428572</v>
      </c>
      <c r="M44" s="21">
        <v>1.4638501094227998</v>
      </c>
      <c r="N44" s="21">
        <v>3.9230769230769229</v>
      </c>
      <c r="O44" s="21">
        <v>1.5684529988365523</v>
      </c>
      <c r="P44" s="21">
        <v>3.7250000000000001</v>
      </c>
      <c r="Q44" s="21">
        <v>1.7572634075585549</v>
      </c>
      <c r="R44" s="21">
        <v>3.8476190476190477</v>
      </c>
      <c r="S44" s="21">
        <v>1.5303402863224218</v>
      </c>
      <c r="T44" s="21">
        <v>3.8857142857142857</v>
      </c>
      <c r="U44" s="21">
        <v>1.5147625208280979</v>
      </c>
      <c r="V44" s="17">
        <v>3.8602245687825207</v>
      </c>
      <c r="W44" s="67">
        <v>1</v>
      </c>
      <c r="X44" s="68">
        <f t="shared" si="4"/>
        <v>6.6666666666666666E-2</v>
      </c>
      <c r="Y44" s="67">
        <v>4</v>
      </c>
      <c r="Z44" s="68">
        <f t="shared" si="1"/>
        <v>0.26666666666666666</v>
      </c>
      <c r="AA44" s="67">
        <v>10</v>
      </c>
      <c r="AB44" s="68">
        <f t="shared" si="2"/>
        <v>0.66666666666666663</v>
      </c>
      <c r="AC44" s="70"/>
    </row>
    <row r="45" spans="1:29" s="22" customFormat="1" x14ac:dyDescent="0.2">
      <c r="A45" s="38" t="s">
        <v>94</v>
      </c>
      <c r="B45" s="15">
        <v>2</v>
      </c>
      <c r="C45" s="15">
        <v>1</v>
      </c>
      <c r="D45" s="16">
        <f t="shared" si="0"/>
        <v>0.5</v>
      </c>
      <c r="E45" s="15">
        <v>6</v>
      </c>
      <c r="F45" s="19">
        <v>2</v>
      </c>
      <c r="G45" s="20">
        <f>F45/E45</f>
        <v>0.33333333333333331</v>
      </c>
      <c r="H45" s="21">
        <v>5</v>
      </c>
      <c r="I45" s="21">
        <v>0</v>
      </c>
      <c r="J45" s="21">
        <v>5</v>
      </c>
      <c r="K45" s="21">
        <v>0</v>
      </c>
      <c r="L45" s="21">
        <v>5</v>
      </c>
      <c r="M45" s="21">
        <v>0</v>
      </c>
      <c r="N45" s="21">
        <v>5</v>
      </c>
      <c r="O45" s="21">
        <v>0</v>
      </c>
      <c r="P45" s="21">
        <v>5</v>
      </c>
      <c r="Q45" s="21">
        <v>0</v>
      </c>
      <c r="R45" s="21">
        <v>5</v>
      </c>
      <c r="S45" s="21">
        <v>0</v>
      </c>
      <c r="T45" s="21">
        <v>5</v>
      </c>
      <c r="U45" s="21">
        <v>0</v>
      </c>
      <c r="V45" s="17">
        <v>5</v>
      </c>
      <c r="W45" s="67">
        <v>0</v>
      </c>
      <c r="X45" s="68">
        <f t="shared" si="4"/>
        <v>0</v>
      </c>
      <c r="Y45" s="67">
        <v>0</v>
      </c>
      <c r="Z45" s="68">
        <f t="shared" si="1"/>
        <v>0</v>
      </c>
      <c r="AA45" s="67">
        <v>1</v>
      </c>
      <c r="AB45" s="68">
        <f t="shared" si="2"/>
        <v>1</v>
      </c>
      <c r="AC45" s="70"/>
    </row>
    <row r="46" spans="1:29" s="34" customFormat="1" x14ac:dyDescent="0.2">
      <c r="A46" s="37" t="s">
        <v>92</v>
      </c>
      <c r="B46" s="15">
        <v>8</v>
      </c>
      <c r="C46" s="15">
        <v>7</v>
      </c>
      <c r="D46" s="16">
        <f t="shared" si="0"/>
        <v>0.875</v>
      </c>
      <c r="E46" s="15">
        <v>98</v>
      </c>
      <c r="F46" s="19">
        <v>47</v>
      </c>
      <c r="G46" s="20">
        <f>F46/E46</f>
        <v>0.47959183673469385</v>
      </c>
      <c r="H46" s="21">
        <v>4.4468085106382977</v>
      </c>
      <c r="I46" s="21">
        <v>0.80240157565999792</v>
      </c>
      <c r="J46" s="21">
        <v>4.4255319148936172</v>
      </c>
      <c r="K46" s="21">
        <v>0.87835520325761829</v>
      </c>
      <c r="L46" s="21">
        <v>4.4468085106382977</v>
      </c>
      <c r="M46" s="21">
        <v>0.92802995262516907</v>
      </c>
      <c r="N46" s="21">
        <v>4.6818181818181817</v>
      </c>
      <c r="O46" s="21">
        <v>0.63877525518642064</v>
      </c>
      <c r="P46" s="21">
        <v>4.4249999999999998</v>
      </c>
      <c r="Q46" s="21">
        <v>1.0098870208452995</v>
      </c>
      <c r="R46" s="21">
        <v>4.5106382978723403</v>
      </c>
      <c r="S46" s="21">
        <v>0.90583472015623079</v>
      </c>
      <c r="T46" s="21">
        <v>4.7021276595744679</v>
      </c>
      <c r="U46" s="21">
        <v>0.71974915971744358</v>
      </c>
      <c r="V46" s="17">
        <v>4.519819010776458</v>
      </c>
      <c r="W46" s="67">
        <v>0</v>
      </c>
      <c r="X46" s="68">
        <f t="shared" si="4"/>
        <v>0</v>
      </c>
      <c r="Y46" s="67">
        <v>0</v>
      </c>
      <c r="Z46" s="68">
        <f t="shared" si="1"/>
        <v>0</v>
      </c>
      <c r="AA46" s="67">
        <v>7</v>
      </c>
      <c r="AB46" s="68">
        <f t="shared" si="2"/>
        <v>1</v>
      </c>
      <c r="AC46" s="70"/>
    </row>
    <row r="47" spans="1:29" s="35" customFormat="1" ht="15" x14ac:dyDescent="0.2">
      <c r="A47" s="31" t="s">
        <v>17</v>
      </c>
      <c r="B47" s="39">
        <f>SUM(B7,B20,B24,B25,B43,B44,B46)</f>
        <v>99</v>
      </c>
      <c r="C47" s="39">
        <f>SUM(C7,C20,C24,C25,C43,C44,C46)</f>
        <v>73</v>
      </c>
      <c r="D47" s="16">
        <f>C47/B47</f>
        <v>0.73737373737373735</v>
      </c>
      <c r="E47" s="39">
        <f>SUM(E7,E20,E24,E25,E43,E44,E46)</f>
        <v>982</v>
      </c>
      <c r="F47" s="39">
        <f>SUM(F7,F20,F24,F25,F43,F44,F46)</f>
        <v>386</v>
      </c>
      <c r="G47" s="40">
        <f>F47/E47</f>
        <v>0.39307535641547864</v>
      </c>
      <c r="H47" s="6">
        <v>4.1827676240208875</v>
      </c>
      <c r="I47" s="6">
        <v>1.136272801934034</v>
      </c>
      <c r="J47" s="6">
        <v>4.2210526315789476</v>
      </c>
      <c r="K47" s="6">
        <v>1.1908086640041982</v>
      </c>
      <c r="L47" s="6">
        <v>4.2526595744680851</v>
      </c>
      <c r="M47" s="6">
        <v>1.1465860519246187</v>
      </c>
      <c r="N47" s="6">
        <v>4.3159340659340657</v>
      </c>
      <c r="O47" s="6">
        <v>1.2582155171717375</v>
      </c>
      <c r="P47" s="6">
        <v>4.2047477744807118</v>
      </c>
      <c r="Q47" s="6">
        <v>1.4809026401642111</v>
      </c>
      <c r="R47" s="6">
        <v>4.1794195250659634</v>
      </c>
      <c r="S47" s="6">
        <v>1.2596710248032517</v>
      </c>
      <c r="T47" s="6">
        <v>4.1544502617801049</v>
      </c>
      <c r="U47" s="6">
        <v>1.3534125572097573</v>
      </c>
      <c r="V47" s="17">
        <v>4.2158616367612529</v>
      </c>
      <c r="W47" s="39">
        <f>SUM(W7,W20,W24,W25,W43,W44,W46)</f>
        <v>1</v>
      </c>
      <c r="X47" s="68">
        <f t="shared" si="4"/>
        <v>1.3698630136986301E-2</v>
      </c>
      <c r="Y47" s="39">
        <f>SUM(Y7,Y20,Y24,Y25,Y43,Y44,Y46)</f>
        <v>9</v>
      </c>
      <c r="Z47" s="68">
        <f t="shared" si="1"/>
        <v>0.12328767123287671</v>
      </c>
      <c r="AA47" s="39">
        <f>SUM(AA7,AA20,AA24,AA25,AA43,AA44,AA46)</f>
        <v>63</v>
      </c>
      <c r="AB47" s="68">
        <f t="shared" si="2"/>
        <v>0.86301369863013699</v>
      </c>
      <c r="AC47" s="70"/>
    </row>
    <row r="48" spans="1:29" s="35" customFormat="1" ht="15" x14ac:dyDescent="0.2">
      <c r="A48" s="31" t="s">
        <v>18</v>
      </c>
      <c r="B48" s="39">
        <f>SUM(B12,B13,B21,B41,B42,B45)</f>
        <v>54</v>
      </c>
      <c r="C48" s="39">
        <f>SUM(C12,C13,C21,C41,C42,C45)</f>
        <v>37</v>
      </c>
      <c r="D48" s="16">
        <f t="shared" si="0"/>
        <v>0.68518518518518523</v>
      </c>
      <c r="E48" s="39">
        <f>SUM(E12,E13,E21,E41,E42,E45)</f>
        <v>494</v>
      </c>
      <c r="F48" s="39">
        <f>SUM(F12,F13,F21,F41,F42,F45)</f>
        <v>206</v>
      </c>
      <c r="G48" s="40">
        <f>F48/E48</f>
        <v>0.41700404858299595</v>
      </c>
      <c r="H48" s="6">
        <v>4.0735294117647056</v>
      </c>
      <c r="I48" s="6">
        <v>1.0548902280424044</v>
      </c>
      <c r="J48" s="6">
        <v>4.083333333333333</v>
      </c>
      <c r="K48" s="6">
        <v>1.2107550331964387</v>
      </c>
      <c r="L48" s="6">
        <v>4.1553398058252426</v>
      </c>
      <c r="M48" s="6">
        <v>1.0977340879608233</v>
      </c>
      <c r="N48" s="6">
        <v>4.2097560975609758</v>
      </c>
      <c r="O48" s="6">
        <v>1.1963598543098579</v>
      </c>
      <c r="P48" s="6">
        <v>4.5721393034825875</v>
      </c>
      <c r="Q48" s="6">
        <v>0.95708928554106854</v>
      </c>
      <c r="R48" s="6">
        <v>4.1844660194174761</v>
      </c>
      <c r="S48" s="6">
        <v>1.1412237575047877</v>
      </c>
      <c r="T48" s="6">
        <v>4.1182266009852215</v>
      </c>
      <c r="U48" s="6">
        <v>1.1881480755309475</v>
      </c>
      <c r="V48" s="17">
        <v>4.1995415103385065</v>
      </c>
      <c r="W48" s="39">
        <f>SUM(W12,W13,W21,W41,W42,W45)</f>
        <v>0</v>
      </c>
      <c r="X48" s="68">
        <f t="shared" si="4"/>
        <v>0</v>
      </c>
      <c r="Y48" s="39">
        <f>SUM(Y12,Y13,Y21,Y41,Y42,Y45)</f>
        <v>5</v>
      </c>
      <c r="Z48" s="68">
        <f t="shared" si="1"/>
        <v>0.13513513513513514</v>
      </c>
      <c r="AA48" s="39">
        <f>SUM(AA12,AA13,AA21,AA41,AA42,AA45)</f>
        <v>32</v>
      </c>
      <c r="AB48" s="68">
        <f t="shared" si="2"/>
        <v>0.86486486486486491</v>
      </c>
      <c r="AC48" s="70"/>
    </row>
    <row r="49" spans="1:29" s="35" customFormat="1" ht="15" x14ac:dyDescent="0.2">
      <c r="A49" s="31" t="s">
        <v>19</v>
      </c>
      <c r="B49" s="39">
        <f>SUM(B11,B10,B22,B36,B39)</f>
        <v>55</v>
      </c>
      <c r="C49" s="39">
        <f>SUM(C11,C10,C22,C36,C39)</f>
        <v>43</v>
      </c>
      <c r="D49" s="16">
        <f t="shared" si="0"/>
        <v>0.78181818181818186</v>
      </c>
      <c r="E49" s="39">
        <f>SUM(E11,E10,E22,E36,E39)</f>
        <v>693</v>
      </c>
      <c r="F49" s="39">
        <f>SUM(F11,F10,F22,F36,F39)</f>
        <v>262</v>
      </c>
      <c r="G49" s="40">
        <f>F49/E49</f>
        <v>0.37806637806637805</v>
      </c>
      <c r="H49" s="6">
        <v>4.4636015325670497</v>
      </c>
      <c r="I49" s="6">
        <v>0.92175462811920805</v>
      </c>
      <c r="J49" s="6">
        <v>4.352490421455939</v>
      </c>
      <c r="K49" s="6">
        <v>1.0332377811558666</v>
      </c>
      <c r="L49" s="6">
        <v>4.5363984674329503</v>
      </c>
      <c r="M49" s="6">
        <v>0.8201880988749487</v>
      </c>
      <c r="N49" s="6">
        <v>4.5079365079365079</v>
      </c>
      <c r="O49" s="6">
        <v>1.0313494949886075</v>
      </c>
      <c r="P49" s="6">
        <v>4.5564202334630348</v>
      </c>
      <c r="Q49" s="6">
        <v>0.95080538766564071</v>
      </c>
      <c r="R49" s="6">
        <v>4.5708812260536398</v>
      </c>
      <c r="S49" s="6">
        <v>0.87692359398333353</v>
      </c>
      <c r="T49" s="6">
        <v>4.5637065637065639</v>
      </c>
      <c r="U49" s="6">
        <v>0.89723702005130657</v>
      </c>
      <c r="V49" s="17">
        <v>4.5073478503736695</v>
      </c>
      <c r="W49" s="39">
        <f>SUM(W11,W10,W22,W36,W39)</f>
        <v>0</v>
      </c>
      <c r="X49" s="68">
        <f t="shared" si="4"/>
        <v>0</v>
      </c>
      <c r="Y49" s="39">
        <f>SUM(Y11,Y10,Y22,Y36,Y39)</f>
        <v>5</v>
      </c>
      <c r="Z49" s="68">
        <f t="shared" si="1"/>
        <v>0.11627906976744186</v>
      </c>
      <c r="AA49" s="39">
        <f>SUM(AA11,AA10,AA22,AA36,AA39)</f>
        <v>38</v>
      </c>
      <c r="AB49" s="68">
        <f t="shared" si="2"/>
        <v>0.88372093023255816</v>
      </c>
      <c r="AC49" s="70"/>
    </row>
    <row r="50" spans="1:29" s="35" customFormat="1" ht="15" x14ac:dyDescent="0.2">
      <c r="A50" s="31" t="s">
        <v>20</v>
      </c>
      <c r="B50" s="39">
        <f>SUM(B2,B5,B8,B9,B15,B16,B17,B18,B19,B23,B38)</f>
        <v>179</v>
      </c>
      <c r="C50" s="39">
        <f>SUM(C2,C5,C8,C9,C15,C16,C17,C18,C19,C23,C38)</f>
        <v>175</v>
      </c>
      <c r="D50" s="16">
        <f t="shared" si="0"/>
        <v>0.97765363128491622</v>
      </c>
      <c r="E50" s="39">
        <f>SUM(E2,E5,E8,E9,E15,E16,E17,E18,E19,E23,E38)</f>
        <v>3303</v>
      </c>
      <c r="F50" s="39">
        <f>SUM(F2,F5,F8,F9,F15,F16,F17,F18,F19,F23,F38)</f>
        <v>1455</v>
      </c>
      <c r="G50" s="40">
        <f>F50/E50</f>
        <v>0.44050862851952771</v>
      </c>
      <c r="H50" s="6">
        <v>4.1501396648044695</v>
      </c>
      <c r="I50" s="6">
        <v>1.0496813173393991</v>
      </c>
      <c r="J50" s="6">
        <v>4.0482855143456966</v>
      </c>
      <c r="K50" s="6">
        <v>1.1744443526502615</v>
      </c>
      <c r="L50" s="6">
        <v>4.1529245947850599</v>
      </c>
      <c r="M50" s="6">
        <v>1.0909989996788125</v>
      </c>
      <c r="N50" s="6">
        <v>4.1195190947666198</v>
      </c>
      <c r="O50" s="6">
        <v>1.3007704377657694</v>
      </c>
      <c r="P50" s="6">
        <v>4.3462365591397853</v>
      </c>
      <c r="Q50" s="6">
        <v>1.0571094768999616</v>
      </c>
      <c r="R50" s="6">
        <v>4.1449683321604507</v>
      </c>
      <c r="S50" s="6">
        <v>1.1658692349230697</v>
      </c>
      <c r="T50" s="6">
        <v>4.1150877192982458</v>
      </c>
      <c r="U50" s="6">
        <v>1.2001654889503104</v>
      </c>
      <c r="V50" s="17">
        <v>4.1538802113286186</v>
      </c>
      <c r="W50" s="39">
        <f>SUM(W2,W5,W8,W9,W15,W16,W17,W18,W19,W23,W38)</f>
        <v>0</v>
      </c>
      <c r="X50" s="68">
        <f t="shared" si="4"/>
        <v>0</v>
      </c>
      <c r="Y50" s="39">
        <f>SUM(Y2,Y5,Y8,Y9,Y15,Y16,Y17,Y18,Y19,Y23,Y38)</f>
        <v>11</v>
      </c>
      <c r="Z50" s="68">
        <f t="shared" si="1"/>
        <v>6.2857142857142861E-2</v>
      </c>
      <c r="AA50" s="39">
        <f>SUM(AA2,AA5,AA8,AA9,AA15,AA16,AA17,AA18,AA19,AA23,AA38)</f>
        <v>164</v>
      </c>
      <c r="AB50" s="68">
        <f t="shared" si="2"/>
        <v>0.93714285714285717</v>
      </c>
      <c r="AC50" s="70"/>
    </row>
    <row r="51" spans="1:29" s="35" customFormat="1" ht="15" x14ac:dyDescent="0.2">
      <c r="A51" s="31" t="s">
        <v>21</v>
      </c>
      <c r="B51" s="39">
        <f>SUM(B3,B4,B6,B14,B26,B27,B28,B29,B30,B31,B32,B33,B35,B37,B40,B34)</f>
        <v>224</v>
      </c>
      <c r="C51" s="39">
        <f>SUM(C3,C4,C6,C14,C26,C27,C28,C29,C30,C31,C32,C33,C35,C37,C40,C34)</f>
        <v>187</v>
      </c>
      <c r="D51" s="16">
        <f t="shared" si="0"/>
        <v>0.8348214285714286</v>
      </c>
      <c r="E51" s="39">
        <f t="shared" ref="E51:F51" si="5">SUM(E3,E4,E6,E14,E26,E27,E28,E29,E30,E31,E32,E33,E35,E37,E40,E34)</f>
        <v>3374</v>
      </c>
      <c r="F51" s="39">
        <f t="shared" ref="F51" si="6">SUM(F3,F4,F6,F14,F26,F27,F28,F29,F30,F31,F32,F33,F35,F37,F40,F34)</f>
        <v>1399</v>
      </c>
      <c r="G51" s="40">
        <f>F51/E51</f>
        <v>0.41464137522228811</v>
      </c>
      <c r="H51" s="6">
        <v>3.9833935018050544</v>
      </c>
      <c r="I51" s="6">
        <v>1.3252271183201596</v>
      </c>
      <c r="J51" s="6">
        <v>3.9382267441860463</v>
      </c>
      <c r="K51" s="6">
        <v>1.3654834037820553</v>
      </c>
      <c r="L51" s="6">
        <v>4.0036101083032491</v>
      </c>
      <c r="M51" s="6">
        <v>1.33726652369267</v>
      </c>
      <c r="N51" s="6">
        <v>4.1604668125455868</v>
      </c>
      <c r="O51" s="6">
        <v>1.3226541832604357</v>
      </c>
      <c r="P51" s="6">
        <v>4.3880597014925371</v>
      </c>
      <c r="Q51" s="6">
        <v>1.1856148470369596</v>
      </c>
      <c r="R51" s="6">
        <v>4.025270758122744</v>
      </c>
      <c r="S51" s="6">
        <v>1.3568802206311212</v>
      </c>
      <c r="T51" s="6">
        <v>4</v>
      </c>
      <c r="U51" s="6">
        <v>1.4269751778098907</v>
      </c>
      <c r="V51" s="17">
        <v>4.071289660922174</v>
      </c>
      <c r="W51" s="39">
        <f>SUM(W3,W4,W6,W14,W26,W27,W28,W29,W30,W31,W32,W33,W35,W37,W40,W34)</f>
        <v>3</v>
      </c>
      <c r="X51" s="68">
        <f t="shared" si="4"/>
        <v>1.6042780748663103E-2</v>
      </c>
      <c r="Y51" s="39">
        <f>SUM(Y3,Y4,Y6,Y14,Y26,Y27,Y28,Y29,Y30,Y31,Y32,Y33,Y35,Y37,Y40,Y34)</f>
        <v>18</v>
      </c>
      <c r="Z51" s="68">
        <f t="shared" si="1"/>
        <v>9.6256684491978606E-2</v>
      </c>
      <c r="AA51" s="39">
        <f>SUM(AA3,AA4,AA6,AA14,AA26,AA27,AA28,AA29,AA30,AA31,AA32,AA33,AA35,AA37,AA40,AA34)</f>
        <v>166</v>
      </c>
      <c r="AB51" s="68">
        <f t="shared" si="2"/>
        <v>0.88770053475935828</v>
      </c>
      <c r="AC51" s="70"/>
    </row>
    <row r="52" spans="1:29" s="36" customFormat="1" ht="26.25" customHeight="1" x14ac:dyDescent="0.2">
      <c r="A52" s="31" t="s">
        <v>95</v>
      </c>
      <c r="B52" s="30">
        <f>SUM(B2:B46)</f>
        <v>611</v>
      </c>
      <c r="C52" s="30">
        <f>SUM(C2:C46)</f>
        <v>515</v>
      </c>
      <c r="D52" s="69">
        <f t="shared" si="0"/>
        <v>0.84288052373158762</v>
      </c>
      <c r="E52" s="30">
        <f>SUM(E2:E46)</f>
        <v>8846</v>
      </c>
      <c r="F52" s="30">
        <f>SUM(F2:F46)</f>
        <v>3708</v>
      </c>
      <c r="G52" s="32">
        <f>F52/E52</f>
        <v>0.41917250734795386</v>
      </c>
      <c r="H52" s="33">
        <v>4.1085948158253753</v>
      </c>
      <c r="I52" s="33">
        <v>1.1689649509621405</v>
      </c>
      <c r="J52" s="33">
        <v>4.0484931506849318</v>
      </c>
      <c r="K52" s="33">
        <v>1.2496551140908476</v>
      </c>
      <c r="L52" s="33">
        <v>4.1340828077872223</v>
      </c>
      <c r="M52" s="33">
        <v>1.18842394918349</v>
      </c>
      <c r="N52" s="33">
        <v>4.1871880199667224</v>
      </c>
      <c r="O52" s="33">
        <v>1.2858612430369969</v>
      </c>
      <c r="P52" s="33">
        <v>4.3767705382436262</v>
      </c>
      <c r="Q52" s="33">
        <v>1.144045308018723</v>
      </c>
      <c r="R52" s="33">
        <v>4.1358159912376777</v>
      </c>
      <c r="S52" s="33">
        <v>1.2398738315428097</v>
      </c>
      <c r="T52" s="33">
        <v>4.107700739928748</v>
      </c>
      <c r="U52" s="33">
        <v>1.2953054584129178</v>
      </c>
      <c r="V52" s="33">
        <v>4.156949437667758</v>
      </c>
      <c r="W52" s="30">
        <f>SUM(W2:W46)</f>
        <v>4</v>
      </c>
      <c r="X52" s="32">
        <f t="shared" ref="X52" si="7">W52/C52</f>
        <v>7.7669902912621356E-3</v>
      </c>
      <c r="Y52" s="30">
        <f>SUM(Y2:Y46)</f>
        <v>48</v>
      </c>
      <c r="Z52" s="32">
        <f t="shared" ref="Z52" si="8">Y52/C52</f>
        <v>9.3203883495145634E-2</v>
      </c>
      <c r="AA52" s="30">
        <f>SUM(AA2:AA46)</f>
        <v>463</v>
      </c>
      <c r="AB52" s="32">
        <f t="shared" ref="AB52" si="9">AA52/C52</f>
        <v>0.89902912621359221</v>
      </c>
      <c r="AC52" s="70"/>
    </row>
    <row r="54" spans="1:29" x14ac:dyDescent="0.2">
      <c r="B54" s="4"/>
      <c r="C54" s="4"/>
      <c r="D54" s="4"/>
    </row>
    <row r="55" spans="1:29" x14ac:dyDescent="0.2">
      <c r="B55" s="4"/>
      <c r="C55" s="4"/>
      <c r="D55" s="4"/>
    </row>
    <row r="56" spans="1:29" x14ac:dyDescent="0.2">
      <c r="B56" s="4"/>
      <c r="C56" s="4"/>
      <c r="D56" s="4"/>
      <c r="E56" s="4"/>
    </row>
    <row r="57" spans="1:29" x14ac:dyDescent="0.2">
      <c r="B57" s="4"/>
      <c r="C57" s="4"/>
      <c r="D57" s="4"/>
      <c r="E57" s="4"/>
    </row>
    <row r="58" spans="1:29" x14ac:dyDescent="0.2">
      <c r="B58" s="4"/>
      <c r="C58" s="4"/>
      <c r="D58" s="4"/>
      <c r="E58" s="4"/>
    </row>
    <row r="59" spans="1:29" x14ac:dyDescent="0.2">
      <c r="B59" s="5"/>
      <c r="C59" s="5"/>
      <c r="D59" s="5"/>
      <c r="E59" s="4"/>
    </row>
    <row r="60" spans="1:29" x14ac:dyDescent="0.2">
      <c r="B60" s="5"/>
      <c r="C60" s="5"/>
      <c r="D60" s="5"/>
      <c r="E60" s="4"/>
    </row>
    <row r="61" spans="1:29" x14ac:dyDescent="0.2">
      <c r="B61" s="5"/>
      <c r="C61" s="5"/>
      <c r="D61" s="5"/>
      <c r="E61" s="4"/>
    </row>
    <row r="62" spans="1:29" x14ac:dyDescent="0.2">
      <c r="B62" s="5"/>
      <c r="C62" s="5"/>
      <c r="D62" s="5"/>
      <c r="E62" s="4"/>
    </row>
    <row r="63" spans="1:29" x14ac:dyDescent="0.2">
      <c r="B63" s="5"/>
      <c r="C63" s="5"/>
      <c r="D63" s="5"/>
      <c r="E63" s="4"/>
    </row>
    <row r="64" spans="1:29" x14ac:dyDescent="0.2">
      <c r="B64" s="5"/>
      <c r="C64" s="5"/>
      <c r="D64" s="5"/>
      <c r="E64" s="4"/>
    </row>
    <row r="65" spans="2:5" x14ac:dyDescent="0.2">
      <c r="B65" s="5"/>
      <c r="C65" s="5"/>
      <c r="D65" s="5"/>
      <c r="E65" s="4"/>
    </row>
    <row r="66" spans="2:5" x14ac:dyDescent="0.2">
      <c r="B66" s="5"/>
      <c r="C66" s="5"/>
      <c r="D66" s="5"/>
      <c r="E66" s="4"/>
    </row>
    <row r="67" spans="2:5" x14ac:dyDescent="0.2">
      <c r="B67" s="4"/>
      <c r="C67" s="4"/>
      <c r="D67" s="4"/>
    </row>
    <row r="68" spans="2:5" x14ac:dyDescent="0.2">
      <c r="B68" s="4"/>
      <c r="C68" s="4"/>
      <c r="D68" s="4"/>
    </row>
    <row r="69" spans="2:5" x14ac:dyDescent="0.2">
      <c r="B69" s="4"/>
      <c r="C69" s="4"/>
      <c r="D69" s="4"/>
    </row>
    <row r="70" spans="2:5" x14ac:dyDescent="0.2">
      <c r="B70" s="4"/>
      <c r="C70" s="4"/>
      <c r="D70" s="4"/>
    </row>
    <row r="71" spans="2:5" x14ac:dyDescent="0.2">
      <c r="B71" s="4"/>
      <c r="C71" s="4"/>
      <c r="D71" s="4"/>
    </row>
    <row r="72" spans="2:5" x14ac:dyDescent="0.2">
      <c r="B72" s="4"/>
      <c r="C72" s="4"/>
      <c r="D72" s="4"/>
    </row>
    <row r="73" spans="2:5" x14ac:dyDescent="0.2">
      <c r="B73" s="4"/>
      <c r="C73" s="4"/>
      <c r="D73" s="4"/>
    </row>
    <row r="74" spans="2:5" x14ac:dyDescent="0.2">
      <c r="B74" s="4"/>
      <c r="C74" s="4"/>
      <c r="D74" s="4"/>
    </row>
    <row r="75" spans="2:5" x14ac:dyDescent="0.2">
      <c r="B75" s="4"/>
      <c r="C75" s="4"/>
      <c r="D75" s="4"/>
    </row>
    <row r="76" spans="2:5" x14ac:dyDescent="0.2">
      <c r="B76" s="4"/>
      <c r="C76" s="4"/>
      <c r="D76" s="4"/>
    </row>
    <row r="77" spans="2:5" x14ac:dyDescent="0.2">
      <c r="B77" s="4"/>
      <c r="C77" s="4"/>
      <c r="D77" s="4"/>
    </row>
    <row r="78" spans="2:5" x14ac:dyDescent="0.2">
      <c r="B78" s="4"/>
      <c r="C78" s="4"/>
      <c r="D78" s="4"/>
    </row>
    <row r="79" spans="2:5" x14ac:dyDescent="0.2">
      <c r="B79" s="4"/>
      <c r="C79" s="4"/>
      <c r="D79" s="4"/>
    </row>
    <row r="80" spans="2:5" x14ac:dyDescent="0.2">
      <c r="B80" s="4"/>
      <c r="C80" s="4"/>
      <c r="D80" s="4"/>
    </row>
    <row r="81" spans="2:4" x14ac:dyDescent="0.2">
      <c r="B81" s="4"/>
      <c r="C81" s="4"/>
      <c r="D81" s="4"/>
    </row>
    <row r="82" spans="2:4" x14ac:dyDescent="0.2">
      <c r="B82" s="4"/>
      <c r="C82" s="4"/>
      <c r="D82" s="4"/>
    </row>
    <row r="83" spans="2:4" x14ac:dyDescent="0.2">
      <c r="B83" s="4"/>
      <c r="C83" s="4"/>
      <c r="D83" s="4"/>
    </row>
    <row r="84" spans="2:4" x14ac:dyDescent="0.2">
      <c r="B84" s="4"/>
      <c r="C84" s="4"/>
      <c r="D84" s="4"/>
    </row>
    <row r="85" spans="2:4" x14ac:dyDescent="0.2">
      <c r="B85" s="4"/>
      <c r="C85" s="4"/>
      <c r="D85" s="4"/>
    </row>
    <row r="86" spans="2:4" x14ac:dyDescent="0.2">
      <c r="B86" s="4"/>
      <c r="C86" s="4"/>
      <c r="D86" s="4"/>
    </row>
    <row r="87" spans="2:4" x14ac:dyDescent="0.2">
      <c r="B87" s="4"/>
      <c r="C87" s="4"/>
      <c r="D87" s="4"/>
    </row>
    <row r="88" spans="2:4" x14ac:dyDescent="0.2">
      <c r="B88" s="4"/>
      <c r="C88" s="4"/>
      <c r="D88" s="4"/>
    </row>
    <row r="89" spans="2:4" x14ac:dyDescent="0.2">
      <c r="B89" s="4"/>
      <c r="C89" s="4"/>
      <c r="D89" s="4"/>
    </row>
    <row r="90" spans="2:4" x14ac:dyDescent="0.2">
      <c r="B90" s="4"/>
      <c r="C90" s="4"/>
      <c r="D90" s="4"/>
    </row>
    <row r="91" spans="2:4" x14ac:dyDescent="0.2">
      <c r="B91" s="4"/>
      <c r="C91" s="4"/>
      <c r="D91" s="4"/>
    </row>
    <row r="92" spans="2:4" x14ac:dyDescent="0.2">
      <c r="B92" s="4"/>
      <c r="C92" s="4"/>
      <c r="D92" s="4"/>
    </row>
    <row r="93" spans="2:4" x14ac:dyDescent="0.2">
      <c r="B93" s="4"/>
      <c r="C93" s="4"/>
      <c r="D93" s="4"/>
    </row>
  </sheetData>
  <mergeCells count="3">
    <mergeCell ref="W1:X1"/>
    <mergeCell ref="Y1:Z1"/>
    <mergeCell ref="AA1:AB1"/>
  </mergeCells>
  <pageMargins left="0.70866141732283472" right="0.70866141732283472" top="1.1417322834645669" bottom="0.74803149606299213" header="0.31496062992125984" footer="0.31496062992125984"/>
  <pageSetup paperSize="9" scale="44" fitToHeight="0" orientation="landscape" r:id="rId1"/>
  <headerFooter>
    <oddHeader>&amp;C&amp;"Arial,Negrita"&amp;20ENCUESTA ASIGNATURA
PRIMER CUATRIMESTRE
CURSO 2018-2019</oddHeader>
  </headerFooter>
  <ignoredErrors>
    <ignoredError sqref="D48:D52 X4:Y4 X3:Y3 AA48:AA51 AA3 AA4:AA36 Y38:Y51 AA38:AA47 Z47:Z52 Y6:Y36 Y5 X52 X47:X5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1"/>
  <sheetViews>
    <sheetView zoomScale="85" zoomScaleNormal="85" workbookViewId="0"/>
  </sheetViews>
  <sheetFormatPr baseColWidth="10" defaultRowHeight="12.75" x14ac:dyDescent="0.2"/>
  <cols>
    <col min="1" max="1" width="49.140625" style="1" customWidth="1"/>
    <col min="2" max="5" width="14.5703125" style="1" customWidth="1"/>
    <col min="6" max="18" width="11.42578125" style="1" customWidth="1"/>
    <col min="19" max="16384" width="11.42578125" style="1"/>
  </cols>
  <sheetData>
    <row r="1" spans="1:24" ht="51.75" customHeight="1" x14ac:dyDescent="0.2">
      <c r="A1" s="30" t="s">
        <v>0</v>
      </c>
      <c r="B1" s="30" t="s">
        <v>47</v>
      </c>
      <c r="C1" s="30" t="s">
        <v>48</v>
      </c>
      <c r="D1" s="30" t="s">
        <v>49</v>
      </c>
      <c r="E1" s="30" t="s">
        <v>109</v>
      </c>
      <c r="F1" s="30" t="s">
        <v>3</v>
      </c>
      <c r="G1" s="30" t="s">
        <v>10</v>
      </c>
      <c r="H1" s="30" t="s">
        <v>4</v>
      </c>
      <c r="I1" s="30" t="s">
        <v>11</v>
      </c>
      <c r="J1" s="30" t="s">
        <v>5</v>
      </c>
      <c r="K1" s="30" t="s">
        <v>12</v>
      </c>
      <c r="L1" s="30" t="s">
        <v>6</v>
      </c>
      <c r="M1" s="30" t="s">
        <v>13</v>
      </c>
      <c r="N1" s="30" t="s">
        <v>7</v>
      </c>
      <c r="O1" s="30" t="s">
        <v>14</v>
      </c>
      <c r="P1" s="30" t="s">
        <v>8</v>
      </c>
      <c r="Q1" s="30" t="s">
        <v>15</v>
      </c>
      <c r="R1" s="30" t="s">
        <v>110</v>
      </c>
      <c r="S1" s="61" t="s">
        <v>106</v>
      </c>
      <c r="T1" s="63"/>
      <c r="U1" s="61" t="s">
        <v>107</v>
      </c>
      <c r="V1" s="63"/>
      <c r="W1" s="61" t="s">
        <v>108</v>
      </c>
      <c r="X1" s="63"/>
    </row>
    <row r="2" spans="1:24" s="14" customFormat="1" x14ac:dyDescent="0.2">
      <c r="A2" s="24" t="s">
        <v>83</v>
      </c>
      <c r="B2" s="12">
        <v>6</v>
      </c>
      <c r="C2" s="12">
        <v>6</v>
      </c>
      <c r="D2" s="13">
        <f t="shared" ref="D2:D33" si="0">C2/B2</f>
        <v>1</v>
      </c>
      <c r="E2" s="13">
        <v>0.96666666666666667</v>
      </c>
      <c r="F2" s="11">
        <v>4.5666666666666664</v>
      </c>
      <c r="G2" s="11">
        <v>0.77385436272766717</v>
      </c>
      <c r="H2" s="11">
        <v>4.4333333333333336</v>
      </c>
      <c r="I2" s="11">
        <v>1.0400044208570938</v>
      </c>
      <c r="J2" s="11">
        <v>4.5333333333333332</v>
      </c>
      <c r="K2" s="11">
        <v>0.81930724872668681</v>
      </c>
      <c r="L2" s="11">
        <v>4.7333333333333334</v>
      </c>
      <c r="M2" s="11">
        <v>0.691491807283521</v>
      </c>
      <c r="N2" s="11">
        <v>4.4666666666666668</v>
      </c>
      <c r="O2" s="11">
        <v>0.81930724872668681</v>
      </c>
      <c r="P2" s="11">
        <v>4.4000000000000004</v>
      </c>
      <c r="Q2" s="11">
        <v>0.85500554545489482</v>
      </c>
      <c r="R2" s="11">
        <v>4.5222222222222221</v>
      </c>
      <c r="S2" s="67">
        <v>0</v>
      </c>
      <c r="T2" s="68">
        <f>S2/C2</f>
        <v>0</v>
      </c>
      <c r="U2" s="67">
        <v>0</v>
      </c>
      <c r="V2" s="68">
        <f>U2/C2</f>
        <v>0</v>
      </c>
      <c r="W2" s="67">
        <v>6</v>
      </c>
      <c r="X2" s="68">
        <f>W2/C2</f>
        <v>1</v>
      </c>
    </row>
    <row r="3" spans="1:24" s="14" customFormat="1" x14ac:dyDescent="0.2">
      <c r="A3" s="24" t="s">
        <v>50</v>
      </c>
      <c r="B3" s="12">
        <v>12</v>
      </c>
      <c r="C3" s="12">
        <v>12</v>
      </c>
      <c r="D3" s="13">
        <f t="shared" si="0"/>
        <v>1</v>
      </c>
      <c r="E3" s="13">
        <v>1</v>
      </c>
      <c r="F3" s="11">
        <v>4.166666666666667</v>
      </c>
      <c r="G3" s="11">
        <v>1.2305631695633159</v>
      </c>
      <c r="H3" s="11">
        <v>4.2222222222222223</v>
      </c>
      <c r="I3" s="11">
        <v>1.1737877907772667</v>
      </c>
      <c r="J3" s="11">
        <v>4.5555555555555554</v>
      </c>
      <c r="K3" s="11">
        <v>0.77254475393040989</v>
      </c>
      <c r="L3" s="11">
        <v>4.583333333333333</v>
      </c>
      <c r="M3" s="11">
        <v>1.2276574673510756</v>
      </c>
      <c r="N3" s="11">
        <v>4.333333333333333</v>
      </c>
      <c r="O3" s="11">
        <v>1.2873006086935783</v>
      </c>
      <c r="P3" s="11">
        <v>4.583333333333333</v>
      </c>
      <c r="Q3" s="11">
        <v>0.99642217099838903</v>
      </c>
      <c r="R3" s="11">
        <v>4.4074074074074074</v>
      </c>
      <c r="S3" s="67">
        <v>0</v>
      </c>
      <c r="T3" s="68">
        <f>S3/C3</f>
        <v>0</v>
      </c>
      <c r="U3" s="67">
        <v>1</v>
      </c>
      <c r="V3" s="68">
        <f>U3/C3</f>
        <v>8.3333333333333329E-2</v>
      </c>
      <c r="W3" s="67">
        <v>11</v>
      </c>
      <c r="X3" s="68">
        <f>W3/C3</f>
        <v>0.91666666666666663</v>
      </c>
    </row>
    <row r="4" spans="1:24" s="14" customFormat="1" x14ac:dyDescent="0.2">
      <c r="A4" s="24" t="s">
        <v>89</v>
      </c>
      <c r="B4" s="12">
        <v>18</v>
      </c>
      <c r="C4" s="12">
        <v>18</v>
      </c>
      <c r="D4" s="13">
        <f t="shared" si="0"/>
        <v>1</v>
      </c>
      <c r="E4" s="13">
        <v>0.96341463414634143</v>
      </c>
      <c r="F4" s="11">
        <v>4.7333333333333334</v>
      </c>
      <c r="G4" s="11">
        <v>0.47457899787625057</v>
      </c>
      <c r="H4" s="11">
        <v>4.3815789473684212</v>
      </c>
      <c r="I4" s="11">
        <v>0.83213949572825707</v>
      </c>
      <c r="J4" s="11">
        <v>4.6842105263157894</v>
      </c>
      <c r="K4" s="11">
        <v>0.57062600281420706</v>
      </c>
      <c r="L4" s="11">
        <v>4.7894736842105265</v>
      </c>
      <c r="M4" s="11">
        <v>0.49841855165270249</v>
      </c>
      <c r="N4" s="11">
        <v>4.7763157894736841</v>
      </c>
      <c r="O4" s="11">
        <v>0.47885096388546217</v>
      </c>
      <c r="P4" s="11">
        <v>4.8026315789473681</v>
      </c>
      <c r="Q4" s="11">
        <v>0.43265804332768598</v>
      </c>
      <c r="R4" s="11">
        <v>4.6945906432748536</v>
      </c>
      <c r="S4" s="67">
        <v>0</v>
      </c>
      <c r="T4" s="68">
        <f>S4/C4</f>
        <v>0</v>
      </c>
      <c r="U4" s="67">
        <v>0</v>
      </c>
      <c r="V4" s="68">
        <f>U4/C4</f>
        <v>0</v>
      </c>
      <c r="W4" s="67">
        <v>18</v>
      </c>
      <c r="X4" s="68">
        <f>W4/C4</f>
        <v>1</v>
      </c>
    </row>
    <row r="5" spans="1:24" s="14" customFormat="1" x14ac:dyDescent="0.2">
      <c r="A5" s="24" t="s">
        <v>58</v>
      </c>
      <c r="B5" s="12">
        <v>5</v>
      </c>
      <c r="C5" s="12">
        <v>5</v>
      </c>
      <c r="D5" s="13">
        <f t="shared" si="0"/>
        <v>1</v>
      </c>
      <c r="E5" s="13">
        <v>1</v>
      </c>
      <c r="F5" s="11">
        <v>4.7</v>
      </c>
      <c r="G5" s="11">
        <v>0.53498308062192257</v>
      </c>
      <c r="H5" s="11">
        <v>4.7333333333333334</v>
      </c>
      <c r="I5" s="11">
        <v>0.63968382994949213</v>
      </c>
      <c r="J5" s="11">
        <v>4.9000000000000004</v>
      </c>
      <c r="K5" s="11">
        <v>0.30512857662936727</v>
      </c>
      <c r="L5" s="11">
        <v>4.9666666666666668</v>
      </c>
      <c r="M5" s="11">
        <v>0.18257418583505824</v>
      </c>
      <c r="N5" s="11">
        <v>4.5666666666666664</v>
      </c>
      <c r="O5" s="11">
        <v>0.77385436272766717</v>
      </c>
      <c r="P5" s="11">
        <v>4.833333333333333</v>
      </c>
      <c r="Q5" s="11">
        <v>0.37904902178944999</v>
      </c>
      <c r="R5" s="11">
        <v>4.7833333333333332</v>
      </c>
      <c r="S5" s="67">
        <v>0</v>
      </c>
      <c r="T5" s="68">
        <f>S5/C5</f>
        <v>0</v>
      </c>
      <c r="U5" s="67">
        <v>0</v>
      </c>
      <c r="V5" s="68">
        <f>U5/C5</f>
        <v>0</v>
      </c>
      <c r="W5" s="67">
        <v>5</v>
      </c>
      <c r="X5" s="68">
        <f>W5/C5</f>
        <v>1</v>
      </c>
    </row>
    <row r="6" spans="1:24" s="14" customFormat="1" x14ac:dyDescent="0.2">
      <c r="A6" s="14" t="s">
        <v>90</v>
      </c>
      <c r="B6" s="29">
        <v>9</v>
      </c>
      <c r="C6" s="12">
        <v>0</v>
      </c>
      <c r="D6" s="13">
        <f t="shared" si="0"/>
        <v>0</v>
      </c>
      <c r="E6" s="13"/>
      <c r="F6" s="11">
        <v>5</v>
      </c>
      <c r="G6" s="11">
        <v>0</v>
      </c>
      <c r="H6" s="11">
        <v>5</v>
      </c>
      <c r="I6" s="11">
        <v>0</v>
      </c>
      <c r="J6" s="11">
        <v>5</v>
      </c>
      <c r="K6" s="11">
        <v>0</v>
      </c>
      <c r="L6" s="11">
        <v>5</v>
      </c>
      <c r="M6" s="11">
        <v>0</v>
      </c>
      <c r="N6" s="11">
        <v>5</v>
      </c>
      <c r="O6" s="11">
        <v>0</v>
      </c>
      <c r="P6" s="11">
        <v>5</v>
      </c>
      <c r="Q6" s="11">
        <v>0</v>
      </c>
      <c r="R6" s="11">
        <v>5</v>
      </c>
      <c r="S6" s="67"/>
      <c r="T6" s="68"/>
      <c r="U6" s="67"/>
      <c r="V6" s="68"/>
      <c r="W6" s="67"/>
      <c r="X6" s="68"/>
    </row>
    <row r="7" spans="1:24" s="14" customFormat="1" x14ac:dyDescent="0.2">
      <c r="A7" s="24" t="s">
        <v>81</v>
      </c>
      <c r="B7" s="28">
        <v>21</v>
      </c>
      <c r="C7" s="12">
        <v>7</v>
      </c>
      <c r="D7" s="13">
        <f t="shared" si="0"/>
        <v>0.33333333333333331</v>
      </c>
      <c r="E7" s="13">
        <v>1</v>
      </c>
      <c r="F7" s="11">
        <v>4.5</v>
      </c>
      <c r="G7" s="11">
        <v>0.7453559924999299</v>
      </c>
      <c r="H7" s="11">
        <v>4.6428571428571432</v>
      </c>
      <c r="I7" s="11">
        <v>0.62148482382387005</v>
      </c>
      <c r="J7" s="11">
        <v>4.6428571428571432</v>
      </c>
      <c r="K7" s="11">
        <v>0.62148482382387005</v>
      </c>
      <c r="L7" s="11">
        <v>4.6785714285714288</v>
      </c>
      <c r="M7" s="11">
        <v>0.61183218641930359</v>
      </c>
      <c r="N7" s="11">
        <v>4.6296296296296298</v>
      </c>
      <c r="O7" s="11">
        <v>0.68770231418432293</v>
      </c>
      <c r="P7" s="11">
        <v>4.6071428571428568</v>
      </c>
      <c r="Q7" s="11">
        <v>0.68525668152650665</v>
      </c>
      <c r="R7" s="11">
        <v>4.6168430335097002</v>
      </c>
      <c r="S7" s="67">
        <v>0</v>
      </c>
      <c r="T7" s="68">
        <f>S7/C7</f>
        <v>0</v>
      </c>
      <c r="U7" s="67">
        <v>0</v>
      </c>
      <c r="V7" s="68">
        <f>U7/C7</f>
        <v>0</v>
      </c>
      <c r="W7" s="67">
        <v>7</v>
      </c>
      <c r="X7" s="68">
        <f>W7/C7</f>
        <v>1</v>
      </c>
    </row>
    <row r="8" spans="1:24" s="14" customFormat="1" x14ac:dyDescent="0.2">
      <c r="A8" s="24" t="s">
        <v>57</v>
      </c>
      <c r="B8" s="28">
        <v>1</v>
      </c>
      <c r="C8" s="12">
        <v>1</v>
      </c>
      <c r="D8" s="13">
        <f t="shared" si="0"/>
        <v>1</v>
      </c>
      <c r="E8" s="13">
        <v>1</v>
      </c>
      <c r="F8" s="11">
        <v>4.166666666666667</v>
      </c>
      <c r="G8" s="11">
        <v>0.98319208025017457</v>
      </c>
      <c r="H8" s="11">
        <v>4</v>
      </c>
      <c r="I8" s="11">
        <v>1.2649110640673518</v>
      </c>
      <c r="J8" s="11">
        <v>4.166666666666667</v>
      </c>
      <c r="K8" s="11">
        <v>0.98319208025017457</v>
      </c>
      <c r="L8" s="11">
        <v>3.8333333333333335</v>
      </c>
      <c r="M8" s="11">
        <v>1.3291601358251253</v>
      </c>
      <c r="N8" s="11">
        <v>4</v>
      </c>
      <c r="O8" s="11">
        <v>1.2649110640673518</v>
      </c>
      <c r="P8" s="11">
        <v>4</v>
      </c>
      <c r="Q8" s="11">
        <v>1.2649110640673518</v>
      </c>
      <c r="R8" s="11">
        <v>4.0277777777777777</v>
      </c>
      <c r="S8" s="67">
        <v>0</v>
      </c>
      <c r="T8" s="68">
        <f>S8/C8</f>
        <v>0</v>
      </c>
      <c r="U8" s="67">
        <v>0</v>
      </c>
      <c r="V8" s="68">
        <f>U8/C8</f>
        <v>0</v>
      </c>
      <c r="W8" s="67">
        <v>1</v>
      </c>
      <c r="X8" s="68">
        <f>W8/C8</f>
        <v>1</v>
      </c>
    </row>
    <row r="9" spans="1:24" s="14" customFormat="1" x14ac:dyDescent="0.2">
      <c r="A9" s="24" t="s">
        <v>84</v>
      </c>
      <c r="B9" s="12">
        <v>20</v>
      </c>
      <c r="C9" s="12">
        <v>18</v>
      </c>
      <c r="D9" s="13">
        <f t="shared" si="0"/>
        <v>0.9</v>
      </c>
      <c r="E9" s="13">
        <v>1</v>
      </c>
      <c r="F9" s="11">
        <v>4.7666666666666666</v>
      </c>
      <c r="G9" s="11">
        <v>0.60056153498485876</v>
      </c>
      <c r="H9" s="11">
        <v>4.8809523809523814</v>
      </c>
      <c r="I9" s="11">
        <v>0.45002709168146238</v>
      </c>
      <c r="J9" s="11">
        <v>4.9555555555555557</v>
      </c>
      <c r="K9" s="11">
        <v>0.20723493215097422</v>
      </c>
      <c r="L9" s="11">
        <v>4.9222222222222225</v>
      </c>
      <c r="M9" s="11">
        <v>0.37409900082996039</v>
      </c>
      <c r="N9" s="11">
        <v>4.822222222222222</v>
      </c>
      <c r="O9" s="11">
        <v>0.46392990989844268</v>
      </c>
      <c r="P9" s="11">
        <v>4.7888888888888888</v>
      </c>
      <c r="Q9" s="11">
        <v>0.50823431834840516</v>
      </c>
      <c r="R9" s="11">
        <v>4.856084656084656</v>
      </c>
      <c r="S9" s="67">
        <v>0</v>
      </c>
      <c r="T9" s="68">
        <f>S9/C9</f>
        <v>0</v>
      </c>
      <c r="U9" s="67">
        <v>0</v>
      </c>
      <c r="V9" s="68">
        <f>U9/C9</f>
        <v>0</v>
      </c>
      <c r="W9" s="67">
        <v>18</v>
      </c>
      <c r="X9" s="68">
        <f>W9/C9</f>
        <v>1</v>
      </c>
    </row>
    <row r="10" spans="1:24" s="14" customFormat="1" x14ac:dyDescent="0.2">
      <c r="A10" s="24" t="s">
        <v>86</v>
      </c>
      <c r="B10" s="12">
        <v>17</v>
      </c>
      <c r="C10" s="12">
        <v>17</v>
      </c>
      <c r="D10" s="13">
        <f t="shared" si="0"/>
        <v>1</v>
      </c>
      <c r="E10" s="13">
        <v>0.91803278688524592</v>
      </c>
      <c r="F10" s="11">
        <v>4.7045454545454541</v>
      </c>
      <c r="G10" s="11">
        <v>0.71770027514346935</v>
      </c>
      <c r="H10" s="11">
        <v>4.7328244274809164</v>
      </c>
      <c r="I10" s="11">
        <v>0.56601749743157947</v>
      </c>
      <c r="J10" s="11">
        <v>4.7165354330708658</v>
      </c>
      <c r="K10" s="11">
        <v>0.66544695321569947</v>
      </c>
      <c r="L10" s="11">
        <v>4.895161290322581</v>
      </c>
      <c r="M10" s="11">
        <v>0.33297252961956064</v>
      </c>
      <c r="N10" s="11">
        <v>4.8167938931297707</v>
      </c>
      <c r="O10" s="11">
        <v>0.52332556005661712</v>
      </c>
      <c r="P10" s="11">
        <v>4.7878787878787881</v>
      </c>
      <c r="Q10" s="11">
        <v>0.56663332827051049</v>
      </c>
      <c r="R10" s="11">
        <v>4.775623214404729</v>
      </c>
      <c r="S10" s="67">
        <v>0</v>
      </c>
      <c r="T10" s="68">
        <f>S10/C10</f>
        <v>0</v>
      </c>
      <c r="U10" s="67">
        <v>0</v>
      </c>
      <c r="V10" s="68">
        <f>U10/C10</f>
        <v>0</v>
      </c>
      <c r="W10" s="67">
        <v>17</v>
      </c>
      <c r="X10" s="68">
        <f>W10/C10</f>
        <v>1</v>
      </c>
    </row>
    <row r="11" spans="1:24" s="14" customFormat="1" x14ac:dyDescent="0.2">
      <c r="A11" s="24" t="s">
        <v>71</v>
      </c>
      <c r="B11" s="12">
        <v>5</v>
      </c>
      <c r="C11" s="12">
        <v>5</v>
      </c>
      <c r="D11" s="13">
        <f t="shared" si="0"/>
        <v>1</v>
      </c>
      <c r="E11" s="13">
        <v>1</v>
      </c>
      <c r="F11" s="11">
        <v>4.5999999999999996</v>
      </c>
      <c r="G11" s="11">
        <v>0.5982430416161193</v>
      </c>
      <c r="H11" s="11">
        <v>4.5</v>
      </c>
      <c r="I11" s="11">
        <v>0.82717019186851115</v>
      </c>
      <c r="J11" s="11">
        <v>4.9000000000000004</v>
      </c>
      <c r="K11" s="11">
        <v>0.30779350562554719</v>
      </c>
      <c r="L11" s="11">
        <v>4.95</v>
      </c>
      <c r="M11" s="11">
        <v>0.22360679774997763</v>
      </c>
      <c r="N11" s="11">
        <v>4.5</v>
      </c>
      <c r="O11" s="11">
        <v>0.82717019186851115</v>
      </c>
      <c r="P11" s="11">
        <v>4.8</v>
      </c>
      <c r="Q11" s="11">
        <v>0.41039134083406092</v>
      </c>
      <c r="R11" s="11">
        <v>4.708333333333333</v>
      </c>
      <c r="S11" s="67">
        <v>0</v>
      </c>
      <c r="T11" s="68">
        <f>S11/C11</f>
        <v>0</v>
      </c>
      <c r="U11" s="67">
        <v>0</v>
      </c>
      <c r="V11" s="68">
        <f>U11/C11</f>
        <v>0</v>
      </c>
      <c r="W11" s="67">
        <v>5</v>
      </c>
      <c r="X11" s="68">
        <f>W11/C11</f>
        <v>1</v>
      </c>
    </row>
    <row r="12" spans="1:24" s="14" customFormat="1" x14ac:dyDescent="0.2">
      <c r="A12" s="24" t="s">
        <v>82</v>
      </c>
      <c r="B12" s="12">
        <v>11</v>
      </c>
      <c r="C12" s="12">
        <v>11</v>
      </c>
      <c r="D12" s="13">
        <f t="shared" si="0"/>
        <v>1</v>
      </c>
      <c r="E12" s="13">
        <v>0.99270072992700731</v>
      </c>
      <c r="F12" s="11">
        <v>4</v>
      </c>
      <c r="G12" s="11">
        <v>1.1697953037312037</v>
      </c>
      <c r="H12" s="11">
        <v>3.847457627118644</v>
      </c>
      <c r="I12" s="11">
        <v>1.4828196670046763</v>
      </c>
      <c r="J12" s="11">
        <v>4.3759398496240598</v>
      </c>
      <c r="K12" s="11">
        <v>0.93421092744657064</v>
      </c>
      <c r="L12" s="11">
        <v>4.7089552238805972</v>
      </c>
      <c r="M12" s="11">
        <v>0.59855247526778999</v>
      </c>
      <c r="N12" s="11">
        <v>3.955223880597015</v>
      </c>
      <c r="O12" s="11">
        <v>1.225454782186935</v>
      </c>
      <c r="P12" s="11">
        <v>4.0298507462686564</v>
      </c>
      <c r="Q12" s="11">
        <v>1.1301759694475606</v>
      </c>
      <c r="R12" s="11">
        <v>4.1529045545814958</v>
      </c>
      <c r="S12" s="67">
        <v>0</v>
      </c>
      <c r="T12" s="68">
        <f>S12/C12</f>
        <v>0</v>
      </c>
      <c r="U12" s="67">
        <v>1</v>
      </c>
      <c r="V12" s="68">
        <f>U12/C12</f>
        <v>9.0909090909090912E-2</v>
      </c>
      <c r="W12" s="67">
        <v>10</v>
      </c>
      <c r="X12" s="68">
        <f>W12/C12</f>
        <v>0.90909090909090906</v>
      </c>
    </row>
    <row r="13" spans="1:24" s="14" customFormat="1" x14ac:dyDescent="0.2">
      <c r="A13" s="24" t="s">
        <v>68</v>
      </c>
      <c r="B13" s="12">
        <v>15</v>
      </c>
      <c r="C13" s="12">
        <v>15</v>
      </c>
      <c r="D13" s="13">
        <f t="shared" si="0"/>
        <v>1</v>
      </c>
      <c r="E13" s="13">
        <v>1</v>
      </c>
      <c r="F13" s="11">
        <v>4.4473684210526319</v>
      </c>
      <c r="G13" s="11">
        <v>1.088053146276784</v>
      </c>
      <c r="H13" s="11">
        <v>4.4794520547945202</v>
      </c>
      <c r="I13" s="11">
        <v>1.2031161974119065</v>
      </c>
      <c r="J13" s="11">
        <v>4.6184210526315788</v>
      </c>
      <c r="K13" s="11">
        <v>0.96563768585887211</v>
      </c>
      <c r="L13" s="11">
        <v>4.7763157894736841</v>
      </c>
      <c r="M13" s="11">
        <v>0.84219845975520291</v>
      </c>
      <c r="N13" s="11">
        <v>4.4736842105263159</v>
      </c>
      <c r="O13" s="11">
        <v>1.1369395669723916</v>
      </c>
      <c r="P13" s="11">
        <v>4.5526315789473681</v>
      </c>
      <c r="Q13" s="11">
        <v>1.0249518602302623</v>
      </c>
      <c r="R13" s="11">
        <v>4.5579788512376824</v>
      </c>
      <c r="S13" s="67">
        <v>1</v>
      </c>
      <c r="T13" s="68">
        <f>S13/C13</f>
        <v>6.6666666666666666E-2</v>
      </c>
      <c r="U13" s="67">
        <v>1</v>
      </c>
      <c r="V13" s="68">
        <f>U13/C13</f>
        <v>6.6666666666666666E-2</v>
      </c>
      <c r="W13" s="67">
        <v>13</v>
      </c>
      <c r="X13" s="68">
        <f>W13/C13</f>
        <v>0.8666666666666667</v>
      </c>
    </row>
    <row r="14" spans="1:24" s="14" customFormat="1" x14ac:dyDescent="0.2">
      <c r="A14" s="24" t="s">
        <v>51</v>
      </c>
      <c r="B14" s="12">
        <v>28</v>
      </c>
      <c r="C14" s="12">
        <v>27</v>
      </c>
      <c r="D14" s="13">
        <f t="shared" si="0"/>
        <v>0.9642857142857143</v>
      </c>
      <c r="E14" s="13">
        <v>0.99468085106382975</v>
      </c>
      <c r="F14" s="11">
        <v>4.6737967914438503</v>
      </c>
      <c r="G14" s="11">
        <v>0.95911474718576772</v>
      </c>
      <c r="H14" s="11">
        <v>4.6382978723404253</v>
      </c>
      <c r="I14" s="11">
        <v>0.96296182841798095</v>
      </c>
      <c r="J14" s="11">
        <v>4.7659574468085104</v>
      </c>
      <c r="K14" s="11">
        <v>0.82637708002669397</v>
      </c>
      <c r="L14" s="11">
        <v>4.6276595744680851</v>
      </c>
      <c r="M14" s="11">
        <v>1.0288256381190906</v>
      </c>
      <c r="N14" s="11">
        <v>4.7340425531914896</v>
      </c>
      <c r="O14" s="11">
        <v>0.93277266994403008</v>
      </c>
      <c r="P14" s="11">
        <v>4.7234042553191493</v>
      </c>
      <c r="Q14" s="11">
        <v>0.87635920795765521</v>
      </c>
      <c r="R14" s="11">
        <v>4.6938597489285847</v>
      </c>
      <c r="S14" s="67">
        <v>0</v>
      </c>
      <c r="T14" s="68">
        <f>S14/C14</f>
        <v>0</v>
      </c>
      <c r="U14" s="67">
        <v>0</v>
      </c>
      <c r="V14" s="68">
        <f>U14/C14</f>
        <v>0</v>
      </c>
      <c r="W14" s="67">
        <v>27</v>
      </c>
      <c r="X14" s="68">
        <f>W14/C14</f>
        <v>1</v>
      </c>
    </row>
    <row r="15" spans="1:24" s="14" customFormat="1" x14ac:dyDescent="0.2">
      <c r="A15" s="24" t="s">
        <v>87</v>
      </c>
      <c r="B15" s="12">
        <v>6</v>
      </c>
      <c r="C15" s="12">
        <v>6</v>
      </c>
      <c r="D15" s="13">
        <f t="shared" si="0"/>
        <v>1</v>
      </c>
      <c r="E15" s="13">
        <v>1</v>
      </c>
      <c r="F15" s="11">
        <v>5</v>
      </c>
      <c r="G15" s="11">
        <v>0</v>
      </c>
      <c r="H15" s="11">
        <v>5</v>
      </c>
      <c r="I15" s="11">
        <v>0</v>
      </c>
      <c r="J15" s="11">
        <v>5</v>
      </c>
      <c r="K15" s="11">
        <v>0</v>
      </c>
      <c r="L15" s="11">
        <v>5</v>
      </c>
      <c r="M15" s="11">
        <v>0</v>
      </c>
      <c r="N15" s="11">
        <v>5</v>
      </c>
      <c r="O15" s="11">
        <v>0</v>
      </c>
      <c r="P15" s="11">
        <v>5</v>
      </c>
      <c r="Q15" s="11">
        <v>0</v>
      </c>
      <c r="R15" s="11">
        <v>5</v>
      </c>
      <c r="S15" s="67">
        <v>0</v>
      </c>
      <c r="T15" s="68">
        <f>S15/C15</f>
        <v>0</v>
      </c>
      <c r="U15" s="67">
        <v>0</v>
      </c>
      <c r="V15" s="68">
        <f>U15/C15</f>
        <v>0</v>
      </c>
      <c r="W15" s="67">
        <v>6</v>
      </c>
      <c r="X15" s="68">
        <f>W15/C15</f>
        <v>1</v>
      </c>
    </row>
    <row r="16" spans="1:24" s="14" customFormat="1" x14ac:dyDescent="0.2">
      <c r="A16" s="24" t="s">
        <v>59</v>
      </c>
      <c r="B16" s="12">
        <v>18</v>
      </c>
      <c r="C16" s="12">
        <v>16</v>
      </c>
      <c r="D16" s="13">
        <f t="shared" si="0"/>
        <v>0.88888888888888884</v>
      </c>
      <c r="E16" s="13">
        <v>1</v>
      </c>
      <c r="F16" s="11">
        <v>4.3277310924369745</v>
      </c>
      <c r="G16" s="11">
        <v>0.99242250858719083</v>
      </c>
      <c r="H16" s="11">
        <v>4.26890756302521</v>
      </c>
      <c r="I16" s="11">
        <v>1.0868823318314642</v>
      </c>
      <c r="J16" s="11">
        <v>4.4237288135593218</v>
      </c>
      <c r="K16" s="11">
        <v>0.92825338845585592</v>
      </c>
      <c r="L16" s="11">
        <v>4.6386554621848743</v>
      </c>
      <c r="M16" s="11">
        <v>0.62070343415278628</v>
      </c>
      <c r="N16" s="11">
        <v>4.3025210084033612</v>
      </c>
      <c r="O16" s="11">
        <v>1.1390943611211313</v>
      </c>
      <c r="P16" s="11">
        <v>4.3193277310924367</v>
      </c>
      <c r="Q16" s="11">
        <v>1.0571209150188225</v>
      </c>
      <c r="R16" s="11">
        <v>4.3801452784503629</v>
      </c>
      <c r="S16" s="67">
        <v>0</v>
      </c>
      <c r="T16" s="68">
        <f>S16/C16</f>
        <v>0</v>
      </c>
      <c r="U16" s="67">
        <v>1</v>
      </c>
      <c r="V16" s="68">
        <f>U16/C16</f>
        <v>6.25E-2</v>
      </c>
      <c r="W16" s="67">
        <v>15</v>
      </c>
      <c r="X16" s="68">
        <f>W16/C16</f>
        <v>0.9375</v>
      </c>
    </row>
    <row r="17" spans="1:24" s="14" customFormat="1" x14ac:dyDescent="0.2">
      <c r="A17" s="24" t="s">
        <v>88</v>
      </c>
      <c r="B17" s="12">
        <v>21</v>
      </c>
      <c r="C17" s="12">
        <v>20</v>
      </c>
      <c r="D17" s="13">
        <f t="shared" si="0"/>
        <v>0.95238095238095233</v>
      </c>
      <c r="E17" s="13">
        <v>0.98837209302325579</v>
      </c>
      <c r="F17" s="11">
        <v>4.5172413793103452</v>
      </c>
      <c r="G17" s="11">
        <v>0.80495657784835228</v>
      </c>
      <c r="H17" s="11">
        <v>4.5287356321839081</v>
      </c>
      <c r="I17" s="11">
        <v>0.88710504424760073</v>
      </c>
      <c r="J17" s="11">
        <v>4.6436781609195403</v>
      </c>
      <c r="K17" s="11">
        <v>0.71490788956621609</v>
      </c>
      <c r="L17" s="11">
        <v>4.6551724137931032</v>
      </c>
      <c r="M17" s="11">
        <v>0.67904834582991036</v>
      </c>
      <c r="N17" s="11">
        <v>4.6091954022988508</v>
      </c>
      <c r="O17" s="11">
        <v>0.7370008652148603</v>
      </c>
      <c r="P17" s="11">
        <v>4.5862068965517242</v>
      </c>
      <c r="Q17" s="11">
        <v>0.75562578621239107</v>
      </c>
      <c r="R17" s="11">
        <v>4.5900383141762449</v>
      </c>
      <c r="S17" s="67">
        <v>0</v>
      </c>
      <c r="T17" s="68">
        <f>S17/C17</f>
        <v>0</v>
      </c>
      <c r="U17" s="67">
        <v>0</v>
      </c>
      <c r="V17" s="68">
        <f>U17/C17</f>
        <v>0</v>
      </c>
      <c r="W17" s="67">
        <v>20</v>
      </c>
      <c r="X17" s="68">
        <f>W17/C17</f>
        <v>1</v>
      </c>
    </row>
    <row r="18" spans="1:24" s="14" customFormat="1" x14ac:dyDescent="0.2">
      <c r="A18" s="24" t="s">
        <v>60</v>
      </c>
      <c r="B18" s="12">
        <v>11</v>
      </c>
      <c r="C18" s="12">
        <v>9</v>
      </c>
      <c r="D18" s="13">
        <f t="shared" si="0"/>
        <v>0.81818181818181823</v>
      </c>
      <c r="E18" s="13">
        <v>1</v>
      </c>
      <c r="F18" s="11">
        <v>4.6744186046511631</v>
      </c>
      <c r="G18" s="11">
        <v>0.71450716390017643</v>
      </c>
      <c r="H18" s="11">
        <v>4.7209302325581399</v>
      </c>
      <c r="I18" s="11">
        <v>0.6663897542282744</v>
      </c>
      <c r="J18" s="11">
        <v>4.8604651162790695</v>
      </c>
      <c r="K18" s="11">
        <v>0.46707781287271766</v>
      </c>
      <c r="L18" s="11">
        <v>4.9069767441860463</v>
      </c>
      <c r="M18" s="11">
        <v>0.47878583980593359</v>
      </c>
      <c r="N18" s="11">
        <v>4.8139534883720927</v>
      </c>
      <c r="O18" s="11">
        <v>0.587805197464358</v>
      </c>
      <c r="P18" s="11">
        <v>4.7906976744186043</v>
      </c>
      <c r="Q18" s="11">
        <v>0.55883124358252023</v>
      </c>
      <c r="R18" s="11">
        <v>4.7945736434108523</v>
      </c>
      <c r="S18" s="67">
        <v>0</v>
      </c>
      <c r="T18" s="68">
        <f>S18/C18</f>
        <v>0</v>
      </c>
      <c r="U18" s="67">
        <v>0</v>
      </c>
      <c r="V18" s="68">
        <f>U18/C18</f>
        <v>0</v>
      </c>
      <c r="W18" s="67">
        <v>9</v>
      </c>
      <c r="X18" s="68">
        <f>W18/C18</f>
        <v>1</v>
      </c>
    </row>
    <row r="19" spans="1:24" s="14" customFormat="1" x14ac:dyDescent="0.2">
      <c r="A19" s="24" t="s">
        <v>61</v>
      </c>
      <c r="B19" s="12">
        <v>20</v>
      </c>
      <c r="C19" s="12">
        <v>15</v>
      </c>
      <c r="D19" s="13">
        <f t="shared" si="0"/>
        <v>0.75</v>
      </c>
      <c r="E19" s="13">
        <v>1</v>
      </c>
      <c r="F19" s="11">
        <v>4.6507936507936511</v>
      </c>
      <c r="G19" s="11">
        <v>0.8454571231326935</v>
      </c>
      <c r="H19" s="11">
        <v>4.7457627118644066</v>
      </c>
      <c r="I19" s="11">
        <v>0.632270684585031</v>
      </c>
      <c r="J19" s="11">
        <v>4.828125</v>
      </c>
      <c r="K19" s="11">
        <v>0.72494526339623389</v>
      </c>
      <c r="L19" s="11">
        <v>4.890625</v>
      </c>
      <c r="M19" s="11">
        <v>0.40305135755309995</v>
      </c>
      <c r="N19" s="11">
        <v>4.765625</v>
      </c>
      <c r="O19" s="11">
        <v>0.70693138572776926</v>
      </c>
      <c r="P19" s="11">
        <v>4.703125</v>
      </c>
      <c r="Q19" s="11">
        <v>0.77006879717396182</v>
      </c>
      <c r="R19" s="11">
        <v>4.7640093937763428</v>
      </c>
      <c r="S19" s="67">
        <v>0</v>
      </c>
      <c r="T19" s="68">
        <f>S19/C19</f>
        <v>0</v>
      </c>
      <c r="U19" s="67">
        <v>0</v>
      </c>
      <c r="V19" s="68">
        <f>U19/C19</f>
        <v>0</v>
      </c>
      <c r="W19" s="67">
        <v>15</v>
      </c>
      <c r="X19" s="68">
        <f>W19/C19</f>
        <v>1</v>
      </c>
    </row>
    <row r="20" spans="1:24" s="14" customFormat="1" x14ac:dyDescent="0.2">
      <c r="A20" s="24" t="s">
        <v>56</v>
      </c>
      <c r="B20" s="12">
        <v>12</v>
      </c>
      <c r="C20" s="12">
        <v>6</v>
      </c>
      <c r="D20" s="13">
        <f t="shared" si="0"/>
        <v>0.5</v>
      </c>
      <c r="E20" s="13">
        <v>1</v>
      </c>
      <c r="F20" s="11">
        <v>4.5555555555555554</v>
      </c>
      <c r="G20" s="11">
        <v>0.52704627669473059</v>
      </c>
      <c r="H20" s="11">
        <v>3.8888888888888888</v>
      </c>
      <c r="I20" s="11">
        <v>0.92796072713833677</v>
      </c>
      <c r="J20" s="11">
        <v>4.7777777777777777</v>
      </c>
      <c r="K20" s="11">
        <v>0.44095855184409666</v>
      </c>
      <c r="L20" s="11">
        <v>4.8888888888888893</v>
      </c>
      <c r="M20" s="11">
        <v>0.33333333333333276</v>
      </c>
      <c r="N20" s="11">
        <v>4</v>
      </c>
      <c r="O20" s="11">
        <v>1.3228756555322954</v>
      </c>
      <c r="P20" s="11">
        <v>4.8888888888888893</v>
      </c>
      <c r="Q20" s="11">
        <v>0.33333333333333276</v>
      </c>
      <c r="R20" s="11">
        <v>4.5</v>
      </c>
      <c r="S20" s="67">
        <v>0</v>
      </c>
      <c r="T20" s="68">
        <f>S20/C20</f>
        <v>0</v>
      </c>
      <c r="U20" s="67">
        <v>0</v>
      </c>
      <c r="V20" s="68">
        <f>U20/C20</f>
        <v>0</v>
      </c>
      <c r="W20" s="67">
        <v>6</v>
      </c>
      <c r="X20" s="68">
        <f>W20/C20</f>
        <v>1</v>
      </c>
    </row>
    <row r="21" spans="1:24" s="14" customFormat="1" x14ac:dyDescent="0.2">
      <c r="A21" s="24" t="s">
        <v>53</v>
      </c>
      <c r="B21" s="12">
        <v>10</v>
      </c>
      <c r="C21" s="12">
        <v>10</v>
      </c>
      <c r="D21" s="13">
        <f t="shared" si="0"/>
        <v>1</v>
      </c>
      <c r="E21" s="13">
        <v>0.90566037735849059</v>
      </c>
      <c r="F21" s="11">
        <v>3.3396226415094339</v>
      </c>
      <c r="G21" s="11">
        <v>1.4928469990439159</v>
      </c>
      <c r="H21" s="11">
        <v>3.9</v>
      </c>
      <c r="I21" s="11">
        <v>1.1649647450214351</v>
      </c>
      <c r="J21" s="11">
        <v>4.2075471698113205</v>
      </c>
      <c r="K21" s="11">
        <v>0.92733054778088997</v>
      </c>
      <c r="L21" s="11">
        <v>4.4528301886792452</v>
      </c>
      <c r="M21" s="11">
        <v>0.95204310131601921</v>
      </c>
      <c r="N21" s="11">
        <v>3.5094339622641511</v>
      </c>
      <c r="O21" s="11">
        <v>1.4626456733424742</v>
      </c>
      <c r="P21" s="11">
        <v>3.5660377358490565</v>
      </c>
      <c r="Q21" s="11">
        <v>1.3230127908310136</v>
      </c>
      <c r="R21" s="11">
        <v>3.8292452830188686</v>
      </c>
      <c r="S21" s="67">
        <v>1</v>
      </c>
      <c r="T21" s="68">
        <f>S21/C21</f>
        <v>0.1</v>
      </c>
      <c r="U21" s="67">
        <v>1</v>
      </c>
      <c r="V21" s="68">
        <f>U21/C21</f>
        <v>0.1</v>
      </c>
      <c r="W21" s="67">
        <v>8</v>
      </c>
      <c r="X21" s="68">
        <f>W21/C21</f>
        <v>0.8</v>
      </c>
    </row>
    <row r="22" spans="1:24" s="14" customFormat="1" x14ac:dyDescent="0.2">
      <c r="A22" s="24" t="s">
        <v>67</v>
      </c>
      <c r="B22" s="12">
        <v>16</v>
      </c>
      <c r="C22" s="12">
        <v>7</v>
      </c>
      <c r="D22" s="13">
        <f t="shared" si="0"/>
        <v>0.4375</v>
      </c>
      <c r="E22" s="13">
        <v>1</v>
      </c>
      <c r="F22" s="11">
        <v>4.5076923076923077</v>
      </c>
      <c r="G22" s="11">
        <v>0.83147228086458469</v>
      </c>
      <c r="H22" s="11">
        <v>4.5846153846153843</v>
      </c>
      <c r="I22" s="11">
        <v>0.86408021351296704</v>
      </c>
      <c r="J22" s="11">
        <v>4.7121212121212119</v>
      </c>
      <c r="K22" s="11">
        <v>0.71822755158154117</v>
      </c>
      <c r="L22" s="11">
        <v>4.907692307692308</v>
      </c>
      <c r="M22" s="11">
        <v>0.29171245061902212</v>
      </c>
      <c r="N22" s="11">
        <v>3.893939393939394</v>
      </c>
      <c r="O22" s="11">
        <v>1.5799589856291827</v>
      </c>
      <c r="P22" s="11">
        <v>4.2272727272727275</v>
      </c>
      <c r="Q22" s="11">
        <v>1.1340255667373575</v>
      </c>
      <c r="R22" s="11">
        <v>4.4722222222222223</v>
      </c>
      <c r="S22" s="67">
        <v>0</v>
      </c>
      <c r="T22" s="68">
        <f>S22/C22</f>
        <v>0</v>
      </c>
      <c r="U22" s="67">
        <v>1</v>
      </c>
      <c r="V22" s="68">
        <f>U22/C22</f>
        <v>0.14285714285714285</v>
      </c>
      <c r="W22" s="67">
        <v>6</v>
      </c>
      <c r="X22" s="68">
        <f>W22/C22</f>
        <v>0.8571428571428571</v>
      </c>
    </row>
    <row r="23" spans="1:24" s="14" customFormat="1" x14ac:dyDescent="0.2">
      <c r="A23" s="24" t="s">
        <v>62</v>
      </c>
      <c r="B23" s="12">
        <v>62</v>
      </c>
      <c r="C23" s="12">
        <v>61</v>
      </c>
      <c r="D23" s="13">
        <f t="shared" si="0"/>
        <v>0.9838709677419355</v>
      </c>
      <c r="E23" s="13">
        <v>0.9730061349693252</v>
      </c>
      <c r="F23" s="11">
        <v>3.9106002554278416</v>
      </c>
      <c r="G23" s="11">
        <v>1.3340619365253881</v>
      </c>
      <c r="H23" s="11">
        <v>3.893041237113402</v>
      </c>
      <c r="I23" s="11">
        <v>1.4305976295423337</v>
      </c>
      <c r="J23" s="11">
        <v>4.1253229974160206</v>
      </c>
      <c r="K23" s="11">
        <v>1.2932523004479948</v>
      </c>
      <c r="L23" s="11">
        <v>4.4317010309278349</v>
      </c>
      <c r="M23" s="11">
        <v>1.12701727647357</v>
      </c>
      <c r="N23" s="11">
        <v>3.6722365038560412</v>
      </c>
      <c r="O23" s="11">
        <v>1.6089439162750576</v>
      </c>
      <c r="P23" s="11">
        <v>3.9833333333333334</v>
      </c>
      <c r="Q23" s="11">
        <v>1.3628028079540946</v>
      </c>
      <c r="R23" s="11">
        <v>4.0027058930124122</v>
      </c>
      <c r="S23" s="67">
        <v>1</v>
      </c>
      <c r="T23" s="68">
        <f>S23/C23</f>
        <v>1.6393442622950821E-2</v>
      </c>
      <c r="U23" s="67">
        <v>4</v>
      </c>
      <c r="V23" s="68">
        <f>U23/C23</f>
        <v>6.5573770491803282E-2</v>
      </c>
      <c r="W23" s="67">
        <v>56</v>
      </c>
      <c r="X23" s="68">
        <f>W23/C23</f>
        <v>0.91803278688524592</v>
      </c>
    </row>
    <row r="24" spans="1:24" s="14" customFormat="1" x14ac:dyDescent="0.2">
      <c r="A24" s="24" t="s">
        <v>80</v>
      </c>
      <c r="B24" s="12">
        <v>8</v>
      </c>
      <c r="C24" s="12">
        <v>7</v>
      </c>
      <c r="D24" s="13">
        <f t="shared" si="0"/>
        <v>0.875</v>
      </c>
      <c r="E24" s="13">
        <v>1</v>
      </c>
      <c r="F24" s="11">
        <v>4.541666666666667</v>
      </c>
      <c r="G24" s="11">
        <v>0.8836272412331313</v>
      </c>
      <c r="H24" s="11">
        <v>4.7391304347826084</v>
      </c>
      <c r="I24" s="11">
        <v>0.44897775854487831</v>
      </c>
      <c r="J24" s="11">
        <v>4.666666666666667</v>
      </c>
      <c r="K24" s="11">
        <v>1.0494995356656049</v>
      </c>
      <c r="L24" s="11">
        <v>4.7391304347826084</v>
      </c>
      <c r="M24" s="11">
        <v>0.61919238487417216</v>
      </c>
      <c r="N24" s="11">
        <v>4.541666666666667</v>
      </c>
      <c r="O24" s="11">
        <v>1.1412870944175515</v>
      </c>
      <c r="P24" s="11">
        <v>4.625</v>
      </c>
      <c r="Q24" s="11">
        <v>0.92372120770566779</v>
      </c>
      <c r="R24" s="11">
        <v>4.6422101449275361</v>
      </c>
      <c r="S24" s="67">
        <v>0</v>
      </c>
      <c r="T24" s="68">
        <f>S24/C24</f>
        <v>0</v>
      </c>
      <c r="U24" s="67">
        <v>1</v>
      </c>
      <c r="V24" s="68">
        <f>U24/C24</f>
        <v>0.14285714285714285</v>
      </c>
      <c r="W24" s="67">
        <v>6</v>
      </c>
      <c r="X24" s="68">
        <f>W24/C24</f>
        <v>0.8571428571428571</v>
      </c>
    </row>
    <row r="25" spans="1:24" s="14" customFormat="1" x14ac:dyDescent="0.2">
      <c r="A25" s="24" t="s">
        <v>76</v>
      </c>
      <c r="B25" s="28">
        <v>12</v>
      </c>
      <c r="C25" s="12">
        <v>7</v>
      </c>
      <c r="D25" s="13">
        <f t="shared" si="0"/>
        <v>0.58333333333333337</v>
      </c>
      <c r="E25" s="13">
        <v>1</v>
      </c>
      <c r="F25" s="11">
        <v>4.8139534883720927</v>
      </c>
      <c r="G25" s="11">
        <v>0.39374961547907883</v>
      </c>
      <c r="H25" s="11">
        <v>4.8250000000000002</v>
      </c>
      <c r="I25" s="11">
        <v>0.81295598644541345</v>
      </c>
      <c r="J25" s="11">
        <v>4.8604651162790695</v>
      </c>
      <c r="K25" s="11">
        <v>0.41296808067805174</v>
      </c>
      <c r="L25" s="11">
        <v>4.8837209302325579</v>
      </c>
      <c r="M25" s="11">
        <v>0.62523528240256609</v>
      </c>
      <c r="N25" s="11">
        <v>4.8139534883720927</v>
      </c>
      <c r="O25" s="11">
        <v>0.587805197464358</v>
      </c>
      <c r="P25" s="11">
        <v>4.9069767441860463</v>
      </c>
      <c r="Q25" s="11">
        <v>0.3660570791018497</v>
      </c>
      <c r="R25" s="11">
        <v>4.8506782945736431</v>
      </c>
      <c r="S25" s="67">
        <v>0</v>
      </c>
      <c r="T25" s="68">
        <f>S25/C25</f>
        <v>0</v>
      </c>
      <c r="U25" s="67">
        <v>0</v>
      </c>
      <c r="V25" s="68">
        <f>U25/C25</f>
        <v>0</v>
      </c>
      <c r="W25" s="67">
        <v>7</v>
      </c>
      <c r="X25" s="68">
        <f>W25/C25</f>
        <v>1</v>
      </c>
    </row>
    <row r="26" spans="1:24" s="14" customFormat="1" x14ac:dyDescent="0.2">
      <c r="A26" s="24" t="s">
        <v>52</v>
      </c>
      <c r="B26" s="28">
        <v>60</v>
      </c>
      <c r="C26" s="12">
        <v>52</v>
      </c>
      <c r="D26" s="13">
        <f t="shared" si="0"/>
        <v>0.8666666666666667</v>
      </c>
      <c r="E26" s="13">
        <v>0.97093023255813948</v>
      </c>
      <c r="F26" s="11">
        <v>3.7021696252465484</v>
      </c>
      <c r="G26" s="11">
        <v>1.5954651727366134</v>
      </c>
      <c r="H26" s="11">
        <v>3.6944444444444446</v>
      </c>
      <c r="I26" s="11">
        <v>1.5413095336169105</v>
      </c>
      <c r="J26" s="11">
        <v>3.9407114624505928</v>
      </c>
      <c r="K26" s="11">
        <v>1.4101620887618642</v>
      </c>
      <c r="L26" s="11">
        <v>4.4612326043737571</v>
      </c>
      <c r="M26" s="11">
        <v>0.95620643617174617</v>
      </c>
      <c r="N26" s="11">
        <v>3.5944333996023858</v>
      </c>
      <c r="O26" s="11">
        <v>1.661171533461683</v>
      </c>
      <c r="P26" s="11">
        <v>3.6895874263261295</v>
      </c>
      <c r="Q26" s="11">
        <v>1.5941297414569167</v>
      </c>
      <c r="R26" s="11">
        <v>3.8470964937406436</v>
      </c>
      <c r="S26" s="67">
        <v>2</v>
      </c>
      <c r="T26" s="68">
        <f>S26/C26</f>
        <v>3.8461538461538464E-2</v>
      </c>
      <c r="U26" s="67">
        <v>10</v>
      </c>
      <c r="V26" s="68">
        <f>U26/C26</f>
        <v>0.19230769230769232</v>
      </c>
      <c r="W26" s="67">
        <v>40</v>
      </c>
      <c r="X26" s="68">
        <f>W26/C26</f>
        <v>0.76923076923076927</v>
      </c>
    </row>
    <row r="27" spans="1:24" s="14" customFormat="1" x14ac:dyDescent="0.2">
      <c r="A27" s="24" t="s">
        <v>73</v>
      </c>
      <c r="B27" s="12">
        <v>29</v>
      </c>
      <c r="C27" s="12">
        <v>27</v>
      </c>
      <c r="D27" s="13">
        <f t="shared" si="0"/>
        <v>0.93103448275862066</v>
      </c>
      <c r="E27" s="13">
        <v>0.93421052631578949</v>
      </c>
      <c r="F27" s="11">
        <v>4.2727272727272725</v>
      </c>
      <c r="G27" s="11">
        <v>1.2527481751855085</v>
      </c>
      <c r="H27" s="11">
        <v>4.5526315789473681</v>
      </c>
      <c r="I27" s="11">
        <v>1.0506472524700232</v>
      </c>
      <c r="J27" s="11">
        <v>4.5194805194805197</v>
      </c>
      <c r="K27" s="11">
        <v>0.91205940495570059</v>
      </c>
      <c r="L27" s="11">
        <v>4.779220779220779</v>
      </c>
      <c r="M27" s="11">
        <v>0.78845913393043587</v>
      </c>
      <c r="N27" s="11">
        <v>4.3815789473684212</v>
      </c>
      <c r="O27" s="11">
        <v>1.3162279971003799</v>
      </c>
      <c r="P27" s="11">
        <v>4.4285714285714288</v>
      </c>
      <c r="Q27" s="11">
        <v>1.1405050984977001</v>
      </c>
      <c r="R27" s="11">
        <v>4.4890350877192979</v>
      </c>
      <c r="S27" s="67">
        <v>0</v>
      </c>
      <c r="T27" s="68">
        <f>S27/C27</f>
        <v>0</v>
      </c>
      <c r="U27" s="67">
        <v>3</v>
      </c>
      <c r="V27" s="68">
        <f>U27/C27</f>
        <v>0.1111111111111111</v>
      </c>
      <c r="W27" s="67">
        <v>24</v>
      </c>
      <c r="X27" s="68">
        <f>W27/C27</f>
        <v>0.88888888888888884</v>
      </c>
    </row>
    <row r="28" spans="1:24" s="14" customFormat="1" x14ac:dyDescent="0.2">
      <c r="A28" s="24" t="s">
        <v>69</v>
      </c>
      <c r="B28" s="12">
        <v>32</v>
      </c>
      <c r="C28" s="12">
        <v>30</v>
      </c>
      <c r="D28" s="13">
        <f t="shared" si="0"/>
        <v>0.9375</v>
      </c>
      <c r="E28" s="13">
        <v>0.99130434782608701</v>
      </c>
      <c r="F28" s="11">
        <v>4.2649572649572649</v>
      </c>
      <c r="G28" s="11">
        <v>1.1325372978037378</v>
      </c>
      <c r="H28" s="11">
        <v>4.4051724137931032</v>
      </c>
      <c r="I28" s="11">
        <v>1.103184704278537</v>
      </c>
      <c r="J28" s="11">
        <v>4.5775862068965516</v>
      </c>
      <c r="K28" s="11">
        <v>0.86628504264615169</v>
      </c>
      <c r="L28" s="11">
        <v>4.568965517241379</v>
      </c>
      <c r="M28" s="11">
        <v>1.0568545449755047</v>
      </c>
      <c r="N28" s="11">
        <v>4</v>
      </c>
      <c r="O28" s="11">
        <v>1.3390681268239724</v>
      </c>
      <c r="P28" s="11">
        <v>4.2649572649572649</v>
      </c>
      <c r="Q28" s="11">
        <v>1.093816179421784</v>
      </c>
      <c r="R28" s="11">
        <v>4.3469397779742609</v>
      </c>
      <c r="S28" s="67">
        <v>1</v>
      </c>
      <c r="T28" s="68">
        <f>S28/C28</f>
        <v>3.3333333333333333E-2</v>
      </c>
      <c r="U28" s="67">
        <v>3</v>
      </c>
      <c r="V28" s="68">
        <f>U28/C28</f>
        <v>0.1</v>
      </c>
      <c r="W28" s="67">
        <v>26</v>
      </c>
      <c r="X28" s="68">
        <f>W28/C28</f>
        <v>0.8666666666666667</v>
      </c>
    </row>
    <row r="29" spans="1:24" s="14" customFormat="1" x14ac:dyDescent="0.2">
      <c r="A29" s="24" t="s">
        <v>70</v>
      </c>
      <c r="B29" s="12">
        <v>23</v>
      </c>
      <c r="C29" s="12">
        <v>22</v>
      </c>
      <c r="D29" s="13">
        <f t="shared" si="0"/>
        <v>0.95652173913043481</v>
      </c>
      <c r="E29" s="13">
        <v>0.90647482014388492</v>
      </c>
      <c r="F29" s="11">
        <v>3.6893939393939394</v>
      </c>
      <c r="G29" s="11">
        <v>1.4678882154621855</v>
      </c>
      <c r="H29" s="11">
        <v>4.1428571428571432</v>
      </c>
      <c r="I29" s="11">
        <v>1.0527227119356302</v>
      </c>
      <c r="J29" s="11">
        <v>3.8923076923076922</v>
      </c>
      <c r="K29" s="11">
        <v>1.4640188599949764</v>
      </c>
      <c r="L29" s="11">
        <v>4.4736842105263159</v>
      </c>
      <c r="M29" s="11">
        <v>1.1253211485617423</v>
      </c>
      <c r="N29" s="11">
        <v>3.5714285714285716</v>
      </c>
      <c r="O29" s="11">
        <v>1.483677424947452</v>
      </c>
      <c r="P29" s="11">
        <v>3.7954545454545454</v>
      </c>
      <c r="Q29" s="11">
        <v>1.3292863054615354</v>
      </c>
      <c r="R29" s="11">
        <v>3.9275210169947017</v>
      </c>
      <c r="S29" s="67">
        <v>0</v>
      </c>
      <c r="T29" s="68">
        <f>S29/C29</f>
        <v>0</v>
      </c>
      <c r="U29" s="67">
        <v>6</v>
      </c>
      <c r="V29" s="68">
        <f>U29/C29</f>
        <v>0.27272727272727271</v>
      </c>
      <c r="W29" s="67">
        <v>16</v>
      </c>
      <c r="X29" s="68">
        <f>W29/C29</f>
        <v>0.72727272727272729</v>
      </c>
    </row>
    <row r="30" spans="1:24" s="14" customFormat="1" x14ac:dyDescent="0.2">
      <c r="A30" s="24" t="s">
        <v>85</v>
      </c>
      <c r="B30" s="12">
        <v>24</v>
      </c>
      <c r="C30" s="12">
        <v>13</v>
      </c>
      <c r="D30" s="13">
        <f t="shared" si="0"/>
        <v>0.54166666666666663</v>
      </c>
      <c r="E30" s="13">
        <v>1</v>
      </c>
      <c r="F30" s="11">
        <v>4.6379310344827589</v>
      </c>
      <c r="G30" s="11">
        <v>0.71814272788663291</v>
      </c>
      <c r="H30" s="11">
        <v>4.7450980392156863</v>
      </c>
      <c r="I30" s="11">
        <v>0.62747548971739098</v>
      </c>
      <c r="J30" s="11">
        <v>4.5517241379310347</v>
      </c>
      <c r="K30" s="11">
        <v>0.99423626323245629</v>
      </c>
      <c r="L30" s="11">
        <v>4.7068965517241379</v>
      </c>
      <c r="M30" s="11">
        <v>0.62150413725049147</v>
      </c>
      <c r="N30" s="11">
        <v>4.6551724137931032</v>
      </c>
      <c r="O30" s="11">
        <v>0.68956442234136772</v>
      </c>
      <c r="P30" s="11">
        <v>4.6315789473684212</v>
      </c>
      <c r="Q30" s="11">
        <v>0.85839507527895254</v>
      </c>
      <c r="R30" s="11">
        <v>4.654733520752524</v>
      </c>
      <c r="S30" s="67">
        <v>0</v>
      </c>
      <c r="T30" s="68">
        <f>S30/C30</f>
        <v>0</v>
      </c>
      <c r="U30" s="67">
        <v>1</v>
      </c>
      <c r="V30" s="68">
        <f>U30/C30</f>
        <v>7.6923076923076927E-2</v>
      </c>
      <c r="W30" s="67">
        <v>12</v>
      </c>
      <c r="X30" s="68">
        <f>W30/C30</f>
        <v>0.92307692307692313</v>
      </c>
    </row>
    <row r="31" spans="1:24" s="14" customFormat="1" x14ac:dyDescent="0.2">
      <c r="A31" s="24" t="s">
        <v>54</v>
      </c>
      <c r="B31" s="12">
        <v>27</v>
      </c>
      <c r="C31" s="12">
        <v>20</v>
      </c>
      <c r="D31" s="13">
        <f t="shared" si="0"/>
        <v>0.7407407407407407</v>
      </c>
      <c r="E31" s="13">
        <v>1</v>
      </c>
      <c r="F31" s="11">
        <v>4.3263157894736839</v>
      </c>
      <c r="G31" s="11">
        <v>1.0359711782645546</v>
      </c>
      <c r="H31" s="11">
        <v>4.2234042553191493</v>
      </c>
      <c r="I31" s="11">
        <v>1.1373829167595824</v>
      </c>
      <c r="J31" s="11">
        <v>4.5106382978723403</v>
      </c>
      <c r="K31" s="11">
        <v>0.86440582925920018</v>
      </c>
      <c r="L31" s="11">
        <v>4.7894736842105265</v>
      </c>
      <c r="M31" s="11">
        <v>0.45883146774112216</v>
      </c>
      <c r="N31" s="11">
        <v>4.2234042553191493</v>
      </c>
      <c r="O31" s="11">
        <v>1.2370121418650188</v>
      </c>
      <c r="P31" s="11">
        <v>4.3578947368421055</v>
      </c>
      <c r="Q31" s="11">
        <v>1.0710482981111997</v>
      </c>
      <c r="R31" s="11">
        <v>4.405188503172826</v>
      </c>
      <c r="S31" s="67">
        <v>0</v>
      </c>
      <c r="T31" s="68">
        <f>S31/C31</f>
        <v>0</v>
      </c>
      <c r="U31" s="67">
        <v>2</v>
      </c>
      <c r="V31" s="68">
        <f>U31/C31</f>
        <v>0.1</v>
      </c>
      <c r="W31" s="67">
        <v>18</v>
      </c>
      <c r="X31" s="68">
        <f>W31/C31</f>
        <v>0.9</v>
      </c>
    </row>
    <row r="32" spans="1:24" s="14" customFormat="1" x14ac:dyDescent="0.2">
      <c r="A32" s="24" t="s">
        <v>74</v>
      </c>
      <c r="B32" s="12">
        <v>10</v>
      </c>
      <c r="C32" s="12">
        <v>10</v>
      </c>
      <c r="D32" s="13">
        <f t="shared" si="0"/>
        <v>1</v>
      </c>
      <c r="E32" s="13">
        <v>1</v>
      </c>
      <c r="F32" s="11">
        <v>4.431034482758621</v>
      </c>
      <c r="G32" s="11">
        <v>0.8606824906243129</v>
      </c>
      <c r="H32" s="11">
        <v>4.375</v>
      </c>
      <c r="I32" s="11">
        <v>0.90578945978331271</v>
      </c>
      <c r="J32" s="11">
        <v>4.3928571428571432</v>
      </c>
      <c r="K32" s="11">
        <v>0.88786918423362848</v>
      </c>
      <c r="L32" s="11">
        <v>4.5087719298245617</v>
      </c>
      <c r="M32" s="11">
        <v>0.98421119644007105</v>
      </c>
      <c r="N32" s="11">
        <v>4.3571428571428568</v>
      </c>
      <c r="O32" s="11">
        <v>0.9616003976056402</v>
      </c>
      <c r="P32" s="11">
        <v>4.375</v>
      </c>
      <c r="Q32" s="11">
        <v>0.94508296894072652</v>
      </c>
      <c r="R32" s="11">
        <v>4.4066344020971977</v>
      </c>
      <c r="S32" s="67">
        <v>0</v>
      </c>
      <c r="T32" s="68">
        <f>S32/C32</f>
        <v>0</v>
      </c>
      <c r="U32" s="67">
        <v>0</v>
      </c>
      <c r="V32" s="68">
        <f>U32/C32</f>
        <v>0</v>
      </c>
      <c r="W32" s="67">
        <v>10</v>
      </c>
      <c r="X32" s="68">
        <f>W32/C32</f>
        <v>1</v>
      </c>
    </row>
    <row r="33" spans="1:24" s="14" customFormat="1" x14ac:dyDescent="0.2">
      <c r="A33" s="24" t="s">
        <v>75</v>
      </c>
      <c r="B33" s="12">
        <v>12</v>
      </c>
      <c r="C33" s="12">
        <v>12</v>
      </c>
      <c r="D33" s="13">
        <f t="shared" si="0"/>
        <v>1</v>
      </c>
      <c r="E33" s="13">
        <v>0.99473684210526314</v>
      </c>
      <c r="F33" s="11">
        <v>3.7058823529411766</v>
      </c>
      <c r="G33" s="11">
        <v>1.6636912086374867</v>
      </c>
      <c r="H33" s="11">
        <v>3.8288770053475938</v>
      </c>
      <c r="I33" s="11">
        <v>1.5972490870497646</v>
      </c>
      <c r="J33" s="11">
        <v>4.1336898395721926</v>
      </c>
      <c r="K33" s="11">
        <v>1.3433583217826364</v>
      </c>
      <c r="L33" s="11">
        <v>4.3776595744680851</v>
      </c>
      <c r="M33" s="11">
        <v>1.1380304080708628</v>
      </c>
      <c r="N33" s="11">
        <v>3.8128342245989306</v>
      </c>
      <c r="O33" s="11">
        <v>1.6663158736117041</v>
      </c>
      <c r="P33" s="11">
        <v>3.89247311827957</v>
      </c>
      <c r="Q33" s="11">
        <v>1.5766016521441737</v>
      </c>
      <c r="R33" s="11">
        <v>3.9585693525345911</v>
      </c>
      <c r="S33" s="67">
        <v>0</v>
      </c>
      <c r="T33" s="68">
        <f>S33/C33</f>
        <v>0</v>
      </c>
      <c r="U33" s="67">
        <v>2</v>
      </c>
      <c r="V33" s="68">
        <f>U33/C33</f>
        <v>0.16666666666666666</v>
      </c>
      <c r="W33" s="67">
        <v>10</v>
      </c>
      <c r="X33" s="68">
        <f>W33/C33</f>
        <v>0.83333333333333337</v>
      </c>
    </row>
    <row r="34" spans="1:24" s="14" customFormat="1" x14ac:dyDescent="0.2">
      <c r="A34" s="24" t="s">
        <v>97</v>
      </c>
      <c r="B34" s="12">
        <v>12</v>
      </c>
      <c r="C34" s="12">
        <v>12</v>
      </c>
      <c r="D34" s="13">
        <f t="shared" ref="D34:D65" si="1">C34/B34</f>
        <v>1</v>
      </c>
      <c r="E34" s="13">
        <v>0.99</v>
      </c>
      <c r="F34" s="11">
        <v>4.0505050505050502</v>
      </c>
      <c r="G34" s="11">
        <v>1.3878020897377101</v>
      </c>
      <c r="H34" s="11">
        <v>4.03</v>
      </c>
      <c r="I34" s="11">
        <v>1.2589477729236809</v>
      </c>
      <c r="J34" s="11">
        <v>4.29</v>
      </c>
      <c r="K34" s="11">
        <v>1.0278446606684521</v>
      </c>
      <c r="L34" s="11">
        <v>4.46</v>
      </c>
      <c r="M34" s="11">
        <v>0.88100034969437746</v>
      </c>
      <c r="N34" s="11">
        <v>3.99</v>
      </c>
      <c r="O34" s="11">
        <v>1.466769968813836</v>
      </c>
      <c r="P34" s="11">
        <v>4.12</v>
      </c>
      <c r="Q34" s="11">
        <v>1.1658438657006858</v>
      </c>
      <c r="R34" s="11">
        <v>4.1567508417508412</v>
      </c>
      <c r="S34" s="67">
        <v>0</v>
      </c>
      <c r="T34" s="68">
        <f>S34/C34</f>
        <v>0</v>
      </c>
      <c r="U34" s="67">
        <v>1</v>
      </c>
      <c r="V34" s="68">
        <f>U34/C34</f>
        <v>8.3333333333333329E-2</v>
      </c>
      <c r="W34" s="67">
        <v>11</v>
      </c>
      <c r="X34" s="68">
        <f>W34/C34</f>
        <v>0.91666666666666663</v>
      </c>
    </row>
    <row r="35" spans="1:24" s="14" customFormat="1" x14ac:dyDescent="0.2">
      <c r="A35" s="24" t="s">
        <v>78</v>
      </c>
      <c r="B35" s="12">
        <v>15</v>
      </c>
      <c r="C35" s="12">
        <v>14</v>
      </c>
      <c r="D35" s="13">
        <f t="shared" si="1"/>
        <v>0.93333333333333335</v>
      </c>
      <c r="E35" s="13">
        <v>0.96478873239436624</v>
      </c>
      <c r="F35" s="11">
        <v>4.070422535211268</v>
      </c>
      <c r="G35" s="11">
        <v>1.1888840188465419</v>
      </c>
      <c r="H35" s="11">
        <v>3.943661971830986</v>
      </c>
      <c r="I35" s="11">
        <v>1.219083761789941</v>
      </c>
      <c r="J35" s="11">
        <v>4.3120567375886525</v>
      </c>
      <c r="K35" s="11">
        <v>1.0360277972901364</v>
      </c>
      <c r="L35" s="11">
        <v>4.52112676056338</v>
      </c>
      <c r="M35" s="11">
        <v>0.8481796098023503</v>
      </c>
      <c r="N35" s="11">
        <v>4.169014084507042</v>
      </c>
      <c r="O35" s="11">
        <v>1.237544073208527</v>
      </c>
      <c r="P35" s="11">
        <v>4.140845070422535</v>
      </c>
      <c r="Q35" s="11">
        <v>1.1945000989806946</v>
      </c>
      <c r="R35" s="11">
        <v>4.1928545266873103</v>
      </c>
      <c r="S35" s="67">
        <v>0</v>
      </c>
      <c r="T35" s="68">
        <f>S35/C35</f>
        <v>0</v>
      </c>
      <c r="U35" s="67">
        <v>2</v>
      </c>
      <c r="V35" s="68">
        <f>U35/C35</f>
        <v>0.14285714285714285</v>
      </c>
      <c r="W35" s="67">
        <v>12</v>
      </c>
      <c r="X35" s="68">
        <f>W35/C35</f>
        <v>0.8571428571428571</v>
      </c>
    </row>
    <row r="36" spans="1:24" s="14" customFormat="1" x14ac:dyDescent="0.2">
      <c r="A36" t="s">
        <v>79</v>
      </c>
      <c r="B36" s="12">
        <v>7</v>
      </c>
      <c r="C36" s="12">
        <v>0</v>
      </c>
      <c r="D36" s="13">
        <f t="shared" si="1"/>
        <v>0</v>
      </c>
      <c r="E36" s="13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67"/>
      <c r="T36" s="68"/>
      <c r="U36" s="67"/>
      <c r="V36" s="68"/>
      <c r="W36" s="67"/>
      <c r="X36" s="68"/>
    </row>
    <row r="37" spans="1:24" s="14" customFormat="1" x14ac:dyDescent="0.2">
      <c r="A37" s="24" t="s">
        <v>63</v>
      </c>
      <c r="B37" s="12">
        <v>30</v>
      </c>
      <c r="C37" s="12">
        <v>30</v>
      </c>
      <c r="D37" s="13">
        <f t="shared" si="1"/>
        <v>1</v>
      </c>
      <c r="E37" s="13">
        <v>1</v>
      </c>
      <c r="F37" s="11">
        <v>4.6960784313725492</v>
      </c>
      <c r="G37" s="11">
        <v>0.70062511954971252</v>
      </c>
      <c r="H37" s="11">
        <v>4.6907216494845363</v>
      </c>
      <c r="I37" s="11">
        <v>0.74106939539914274</v>
      </c>
      <c r="J37" s="11">
        <v>4.715686274509804</v>
      </c>
      <c r="K37" s="11">
        <v>0.6803821142519153</v>
      </c>
      <c r="L37" s="11">
        <v>4.9411764705882355</v>
      </c>
      <c r="M37" s="11">
        <v>0.27516077790686244</v>
      </c>
      <c r="N37" s="11">
        <v>4.6930693069306928</v>
      </c>
      <c r="O37" s="11">
        <v>0.73133541220736409</v>
      </c>
      <c r="P37" s="11">
        <v>4.7647058823529411</v>
      </c>
      <c r="Q37" s="11">
        <v>0.59994175605480737</v>
      </c>
      <c r="R37" s="11">
        <v>4.7502396692064597</v>
      </c>
      <c r="S37" s="67">
        <v>0</v>
      </c>
      <c r="T37" s="68">
        <f>S37/C37</f>
        <v>0</v>
      </c>
      <c r="U37" s="67">
        <v>0</v>
      </c>
      <c r="V37" s="68">
        <f>U37/C37</f>
        <v>0</v>
      </c>
      <c r="W37" s="67">
        <v>30</v>
      </c>
      <c r="X37" s="68">
        <f>W37/C37</f>
        <v>1</v>
      </c>
    </row>
    <row r="38" spans="1:24" s="14" customFormat="1" x14ac:dyDescent="0.2">
      <c r="A38" s="24" t="s">
        <v>64</v>
      </c>
      <c r="B38" s="12">
        <v>1</v>
      </c>
      <c r="C38" s="12">
        <v>1</v>
      </c>
      <c r="D38" s="13">
        <f t="shared" si="1"/>
        <v>1</v>
      </c>
      <c r="E38" s="13">
        <v>1</v>
      </c>
      <c r="F38" s="11">
        <v>3.5</v>
      </c>
      <c r="G38" s="11">
        <v>2.1213203435596424</v>
      </c>
      <c r="H38" s="11">
        <v>3</v>
      </c>
      <c r="I38" s="11">
        <v>2.8284271247461903</v>
      </c>
      <c r="J38" s="11">
        <v>4</v>
      </c>
      <c r="K38" s="11">
        <v>1.4142135623730951</v>
      </c>
      <c r="L38" s="11">
        <v>4.5</v>
      </c>
      <c r="M38" s="11">
        <v>0.70710678118654757</v>
      </c>
      <c r="N38" s="11">
        <v>3</v>
      </c>
      <c r="O38" s="11">
        <v>2.8284271247461903</v>
      </c>
      <c r="P38" s="11">
        <v>3.5</v>
      </c>
      <c r="Q38" s="11">
        <v>2.1213203435596424</v>
      </c>
      <c r="R38" s="11">
        <v>3.5833333333333335</v>
      </c>
      <c r="S38" s="67">
        <v>0</v>
      </c>
      <c r="T38" s="68">
        <f>S38/C38</f>
        <v>0</v>
      </c>
      <c r="U38" s="67">
        <v>0</v>
      </c>
      <c r="V38" s="68">
        <f>U38/C38</f>
        <v>0</v>
      </c>
      <c r="W38" s="67">
        <v>1</v>
      </c>
      <c r="X38" s="68">
        <f>W38/C38</f>
        <v>1</v>
      </c>
    </row>
    <row r="39" spans="1:24" s="14" customFormat="1" x14ac:dyDescent="0.2">
      <c r="A39" s="14" t="s">
        <v>91</v>
      </c>
      <c r="B39" s="12">
        <v>6</v>
      </c>
      <c r="C39" s="12">
        <v>0</v>
      </c>
      <c r="D39" s="13">
        <f t="shared" si="1"/>
        <v>0</v>
      </c>
      <c r="E39" s="13"/>
      <c r="F39" s="11">
        <v>5</v>
      </c>
      <c r="G39" s="11">
        <v>0</v>
      </c>
      <c r="H39" s="11">
        <v>5</v>
      </c>
      <c r="I39" s="11">
        <v>0</v>
      </c>
      <c r="J39" s="11">
        <v>4.5999999999999996</v>
      </c>
      <c r="K39" s="11">
        <v>0.8944271909999163</v>
      </c>
      <c r="L39" s="11">
        <v>5</v>
      </c>
      <c r="M39" s="11">
        <v>0</v>
      </c>
      <c r="N39" s="11">
        <v>5</v>
      </c>
      <c r="O39" s="11">
        <v>0</v>
      </c>
      <c r="P39" s="11">
        <v>5</v>
      </c>
      <c r="Q39" s="11">
        <v>0</v>
      </c>
      <c r="R39" s="11">
        <v>4.9333333333333336</v>
      </c>
      <c r="S39" s="67"/>
      <c r="T39" s="68"/>
      <c r="U39" s="67"/>
      <c r="V39" s="68"/>
      <c r="W39" s="67"/>
      <c r="X39" s="68"/>
    </row>
    <row r="40" spans="1:24" s="14" customFormat="1" x14ac:dyDescent="0.2">
      <c r="A40" s="24" t="s">
        <v>55</v>
      </c>
      <c r="B40" s="12">
        <v>25</v>
      </c>
      <c r="C40" s="12">
        <v>10</v>
      </c>
      <c r="D40" s="13">
        <f t="shared" si="1"/>
        <v>0.4</v>
      </c>
      <c r="E40" s="13">
        <v>1</v>
      </c>
      <c r="F40" s="11">
        <v>4.0487804878048781</v>
      </c>
      <c r="G40" s="11">
        <v>1.359250151962381</v>
      </c>
      <c r="H40" s="11">
        <v>4.4634146341463419</v>
      </c>
      <c r="I40" s="11">
        <v>1.0746525246704113</v>
      </c>
      <c r="J40" s="11">
        <v>4.7560975609756095</v>
      </c>
      <c r="K40" s="11">
        <v>0.79939001134859133</v>
      </c>
      <c r="L40" s="11">
        <v>4.8780487804878048</v>
      </c>
      <c r="M40" s="11">
        <v>0.64012193960289732</v>
      </c>
      <c r="N40" s="11">
        <v>4.3902439024390247</v>
      </c>
      <c r="O40" s="11">
        <v>1.2425387072539793</v>
      </c>
      <c r="P40" s="11">
        <v>4.4634146341463419</v>
      </c>
      <c r="Q40" s="11">
        <v>1.0976693713411563</v>
      </c>
      <c r="R40" s="11">
        <v>4.5</v>
      </c>
      <c r="S40" s="67">
        <v>0</v>
      </c>
      <c r="T40" s="68">
        <f>S40/C40</f>
        <v>0</v>
      </c>
      <c r="U40" s="67">
        <v>2</v>
      </c>
      <c r="V40" s="68">
        <f>U40/C40</f>
        <v>0.2</v>
      </c>
      <c r="W40" s="67">
        <v>8</v>
      </c>
      <c r="X40" s="68">
        <f>W40/C40</f>
        <v>0.8</v>
      </c>
    </row>
    <row r="41" spans="1:24" s="14" customFormat="1" x14ac:dyDescent="0.2">
      <c r="A41" s="24" t="s">
        <v>77</v>
      </c>
      <c r="B41" s="12">
        <v>6</v>
      </c>
      <c r="C41" s="12">
        <v>4</v>
      </c>
      <c r="D41" s="13">
        <f t="shared" si="1"/>
        <v>0.66666666666666663</v>
      </c>
      <c r="E41" s="13">
        <v>1</v>
      </c>
      <c r="F41" s="11">
        <v>4.1428571428571432</v>
      </c>
      <c r="G41" s="11">
        <v>0.77032888651964371</v>
      </c>
      <c r="H41" s="11">
        <v>4.333333333333333</v>
      </c>
      <c r="I41" s="11">
        <v>0.98473192783466146</v>
      </c>
      <c r="J41" s="11">
        <v>4.615384615384615</v>
      </c>
      <c r="K41" s="11">
        <v>0.76794764778830538</v>
      </c>
      <c r="L41" s="11">
        <v>4.9285714285714288</v>
      </c>
      <c r="M41" s="11">
        <v>0.26726124191242673</v>
      </c>
      <c r="N41" s="11">
        <v>4.6428571428571432</v>
      </c>
      <c r="O41" s="11">
        <v>0.63332369377665143</v>
      </c>
      <c r="P41" s="11">
        <v>4.4285714285714288</v>
      </c>
      <c r="Q41" s="11">
        <v>0.75592894601845528</v>
      </c>
      <c r="R41" s="11">
        <v>4.5152625152625143</v>
      </c>
      <c r="S41" s="67">
        <v>0</v>
      </c>
      <c r="T41" s="68">
        <f>S41/C41</f>
        <v>0</v>
      </c>
      <c r="U41" s="67">
        <v>0</v>
      </c>
      <c r="V41" s="68">
        <f>U41/C41</f>
        <v>0</v>
      </c>
      <c r="W41" s="67">
        <v>4</v>
      </c>
      <c r="X41" s="68">
        <f>W41/C41</f>
        <v>1</v>
      </c>
    </row>
    <row r="42" spans="1:24" s="14" customFormat="1" x14ac:dyDescent="0.2">
      <c r="A42" s="24" t="s">
        <v>65</v>
      </c>
      <c r="B42" s="12">
        <v>25</v>
      </c>
      <c r="C42" s="12">
        <v>22</v>
      </c>
      <c r="D42" s="13">
        <f t="shared" si="1"/>
        <v>0.88</v>
      </c>
      <c r="E42" s="13">
        <v>0.97727272727272729</v>
      </c>
      <c r="F42" s="11">
        <v>4.0224719101123592</v>
      </c>
      <c r="G42" s="11">
        <v>1.2245363509386618</v>
      </c>
      <c r="H42" s="11">
        <v>4.168674698795181</v>
      </c>
      <c r="I42" s="11">
        <v>1.3235141425657511</v>
      </c>
      <c r="J42" s="11">
        <v>4.3837209302325579</v>
      </c>
      <c r="K42" s="11">
        <v>1.1184927321141009</v>
      </c>
      <c r="L42" s="11">
        <v>4.6818181818181817</v>
      </c>
      <c r="M42" s="11">
        <v>0.75117462875420093</v>
      </c>
      <c r="N42" s="11">
        <v>3.8651685393258428</v>
      </c>
      <c r="O42" s="11">
        <v>1.439625987065857</v>
      </c>
      <c r="P42" s="11">
        <v>3.9886363636363638</v>
      </c>
      <c r="Q42" s="11">
        <v>1.3433045390526666</v>
      </c>
      <c r="R42" s="11">
        <v>4.1850817706534142</v>
      </c>
      <c r="S42" s="67">
        <v>1</v>
      </c>
      <c r="T42" s="68">
        <f>S42/C42</f>
        <v>4.5454545454545456E-2</v>
      </c>
      <c r="U42" s="67">
        <v>5</v>
      </c>
      <c r="V42" s="68">
        <f>U42/C42</f>
        <v>0.22727272727272727</v>
      </c>
      <c r="W42" s="67">
        <v>16</v>
      </c>
      <c r="X42" s="68">
        <f>W42/C42</f>
        <v>0.72727272727272729</v>
      </c>
    </row>
    <row r="43" spans="1:24" s="14" customFormat="1" x14ac:dyDescent="0.2">
      <c r="A43" s="24" t="s">
        <v>66</v>
      </c>
      <c r="B43" s="12">
        <v>28</v>
      </c>
      <c r="C43" s="12">
        <v>20</v>
      </c>
      <c r="D43" s="13">
        <f t="shared" si="1"/>
        <v>0.7142857142857143</v>
      </c>
      <c r="E43" s="13">
        <v>1</v>
      </c>
      <c r="F43" s="11">
        <v>4.030075187969925</v>
      </c>
      <c r="G43" s="11">
        <v>1.3424302342013459</v>
      </c>
      <c r="H43" s="11">
        <v>4.0151515151515156</v>
      </c>
      <c r="I43" s="11">
        <v>1.4195195858918297</v>
      </c>
      <c r="J43" s="11">
        <v>4.2781954887218046</v>
      </c>
      <c r="K43" s="11">
        <v>1.2019768026970903</v>
      </c>
      <c r="L43" s="11">
        <v>4.5263157894736841</v>
      </c>
      <c r="M43" s="11">
        <v>0.92588162219012082</v>
      </c>
      <c r="N43" s="11">
        <v>4.030075187969925</v>
      </c>
      <c r="O43" s="11">
        <v>1.4819103642384295</v>
      </c>
      <c r="P43" s="11">
        <v>4.1679389312977095</v>
      </c>
      <c r="Q43" s="11">
        <v>1.307685399449819</v>
      </c>
      <c r="R43" s="11">
        <v>4.1746253500974264</v>
      </c>
      <c r="S43" s="67">
        <v>0</v>
      </c>
      <c r="T43" s="68">
        <f>S43/C43</f>
        <v>0</v>
      </c>
      <c r="U43" s="67">
        <v>4</v>
      </c>
      <c r="V43" s="68">
        <f>U43/C43</f>
        <v>0.2</v>
      </c>
      <c r="W43" s="67">
        <v>16</v>
      </c>
      <c r="X43" s="68">
        <f>W43/C43</f>
        <v>0.8</v>
      </c>
    </row>
    <row r="44" spans="1:24" s="14" customFormat="1" x14ac:dyDescent="0.2">
      <c r="A44" s="38" t="s">
        <v>94</v>
      </c>
      <c r="B44" s="28">
        <v>3</v>
      </c>
      <c r="C44" s="12">
        <v>0</v>
      </c>
      <c r="D44" s="13">
        <f t="shared" si="1"/>
        <v>0</v>
      </c>
      <c r="E44" s="13"/>
      <c r="F44" s="11">
        <v>5</v>
      </c>
      <c r="G44" s="11">
        <v>0</v>
      </c>
      <c r="H44" s="11">
        <v>5</v>
      </c>
      <c r="I44" s="11">
        <v>0</v>
      </c>
      <c r="J44" s="11">
        <v>5</v>
      </c>
      <c r="K44" s="11">
        <v>0</v>
      </c>
      <c r="L44" s="11">
        <v>5</v>
      </c>
      <c r="M44" s="11">
        <v>0</v>
      </c>
      <c r="N44" s="11">
        <v>5</v>
      </c>
      <c r="O44" s="11">
        <v>0</v>
      </c>
      <c r="P44" s="11">
        <v>5</v>
      </c>
      <c r="Q44" s="11">
        <v>0</v>
      </c>
      <c r="R44" s="11">
        <v>5</v>
      </c>
      <c r="S44" s="67"/>
      <c r="T44" s="68"/>
      <c r="U44" s="67"/>
      <c r="V44" s="68"/>
      <c r="W44" s="67"/>
      <c r="X44" s="68"/>
    </row>
    <row r="45" spans="1:24" s="14" customFormat="1" x14ac:dyDescent="0.2">
      <c r="A45" s="37" t="s">
        <v>92</v>
      </c>
      <c r="B45" s="28">
        <v>10</v>
      </c>
      <c r="C45" s="12">
        <v>8</v>
      </c>
      <c r="D45" s="13">
        <f t="shared" si="1"/>
        <v>0.8</v>
      </c>
      <c r="E45" s="13">
        <v>1</v>
      </c>
      <c r="F45" s="11">
        <v>4.7209302325581399</v>
      </c>
      <c r="G45" s="11">
        <v>0.45385026875080942</v>
      </c>
      <c r="H45" s="11">
        <v>4.5116279069767442</v>
      </c>
      <c r="I45" s="11">
        <v>0.8555725741740714</v>
      </c>
      <c r="J45" s="11">
        <v>4.7674418604651159</v>
      </c>
      <c r="K45" s="11">
        <v>0.68442569955107557</v>
      </c>
      <c r="L45" s="11">
        <v>4.9069767441860463</v>
      </c>
      <c r="M45" s="11">
        <v>0.29390259873218244</v>
      </c>
      <c r="N45" s="11">
        <v>4.6279069767441863</v>
      </c>
      <c r="O45" s="11">
        <v>0.78749923095815766</v>
      </c>
      <c r="P45" s="11">
        <v>4.8604651162790695</v>
      </c>
      <c r="Q45" s="11">
        <v>0.51553926222646618</v>
      </c>
      <c r="R45" s="11">
        <v>4.7325581395348832</v>
      </c>
      <c r="S45" s="67">
        <v>0</v>
      </c>
      <c r="T45" s="68">
        <f>S45/C45</f>
        <v>0</v>
      </c>
      <c r="U45" s="67">
        <v>0</v>
      </c>
      <c r="V45" s="68">
        <f>U45/C45</f>
        <v>0</v>
      </c>
      <c r="W45" s="67">
        <v>8</v>
      </c>
      <c r="X45" s="68">
        <f>W45/C45</f>
        <v>1</v>
      </c>
    </row>
    <row r="46" spans="1:24" s="3" customFormat="1" ht="15" x14ac:dyDescent="0.2">
      <c r="A46" s="31" t="s">
        <v>17</v>
      </c>
      <c r="B46" s="67">
        <f>SUM(B7,B20,B24,B25,B42,B43,B45)</f>
        <v>116</v>
      </c>
      <c r="C46" s="67">
        <f>SUM(C7,C20,C24,C25,C42,C43,C45)</f>
        <v>77</v>
      </c>
      <c r="D46" s="2">
        <f t="shared" si="1"/>
        <v>0.66379310344827591</v>
      </c>
      <c r="E46" s="2">
        <v>0.99423631123919309</v>
      </c>
      <c r="F46" s="6">
        <v>4.281842818428184</v>
      </c>
      <c r="G46" s="6">
        <v>1.1164388587051315</v>
      </c>
      <c r="H46" s="6">
        <v>4.2932960893854748</v>
      </c>
      <c r="I46" s="6">
        <v>1.20712626151748</v>
      </c>
      <c r="J46" s="6">
        <v>4.4945355191256828</v>
      </c>
      <c r="K46" s="6">
        <v>1.0196548852608442</v>
      </c>
      <c r="L46" s="6">
        <v>4.6839237057220711</v>
      </c>
      <c r="M46" s="6">
        <v>0.75627637896234357</v>
      </c>
      <c r="N46" s="6">
        <v>4.2282608695652177</v>
      </c>
      <c r="O46" s="6">
        <v>1.2943243184373943</v>
      </c>
      <c r="P46" s="6">
        <v>4.3743169398907105</v>
      </c>
      <c r="Q46" s="6">
        <v>1.1416385475475592</v>
      </c>
      <c r="R46" s="11">
        <v>4.392695990352891</v>
      </c>
      <c r="S46" s="67">
        <f>SUM(S7,S20,S24,S25,S42,S43,S45)</f>
        <v>1</v>
      </c>
      <c r="T46" s="68">
        <f>S46/C46</f>
        <v>1.2987012987012988E-2</v>
      </c>
      <c r="U46" s="67">
        <f>SUM(U7,U20,U24,U25,U42,U43,U45)</f>
        <v>10</v>
      </c>
      <c r="V46" s="68">
        <f>U46/C46</f>
        <v>0.12987012987012986</v>
      </c>
      <c r="W46" s="67">
        <f>SUM(W7,W20,W24,W25,W42,W43,W45)</f>
        <v>66</v>
      </c>
      <c r="X46" s="68">
        <f>W46/C46</f>
        <v>0.8571428571428571</v>
      </c>
    </row>
    <row r="47" spans="1:24" s="3" customFormat="1" ht="15" x14ac:dyDescent="0.2">
      <c r="A47" s="31" t="s">
        <v>18</v>
      </c>
      <c r="B47" s="39">
        <f>SUM(B12,B21,B40,B41,B13)</f>
        <v>67</v>
      </c>
      <c r="C47" s="39">
        <f>SUM(C12,C21,C40,C41,C13)</f>
        <v>50</v>
      </c>
      <c r="D47" s="2">
        <f t="shared" si="1"/>
        <v>0.74626865671641796</v>
      </c>
      <c r="E47" s="2">
        <v>0.97468354430379744</v>
      </c>
      <c r="F47" s="6">
        <v>4.018691588785047</v>
      </c>
      <c r="G47" s="6">
        <v>1.2622993039332151</v>
      </c>
      <c r="H47" s="6">
        <v>4.127946127946128</v>
      </c>
      <c r="I47" s="6">
        <v>1.3166527574020734</v>
      </c>
      <c r="J47" s="6">
        <v>4.4702194357366771</v>
      </c>
      <c r="K47" s="6">
        <v>0.92733995150581094</v>
      </c>
      <c r="L47" s="6">
        <v>4.7165109034267916</v>
      </c>
      <c r="M47" s="6">
        <v>0.73144226577495086</v>
      </c>
      <c r="N47" s="6">
        <v>4.0996884735202492</v>
      </c>
      <c r="O47" s="6">
        <v>1.2708387595001875</v>
      </c>
      <c r="P47" s="6">
        <v>4.1588785046728969</v>
      </c>
      <c r="Q47" s="6">
        <v>1.1657846020246441</v>
      </c>
      <c r="R47" s="11">
        <v>4.265322505681298</v>
      </c>
      <c r="S47" s="39">
        <f>SUM(S12,S21,S40,S41,S13)</f>
        <v>2</v>
      </c>
      <c r="T47" s="68">
        <f>S47/C47</f>
        <v>0.04</v>
      </c>
      <c r="U47" s="39">
        <f>SUM(U12,U21,U40,U41,U13)</f>
        <v>5</v>
      </c>
      <c r="V47" s="68">
        <f>U47/C47</f>
        <v>0.1</v>
      </c>
      <c r="W47" s="39">
        <f>SUM(W12,W21,W40,W41,W13)</f>
        <v>43</v>
      </c>
      <c r="X47" s="68">
        <f>W47/C47</f>
        <v>0.86</v>
      </c>
    </row>
    <row r="48" spans="1:24" s="3" customFormat="1" ht="15" x14ac:dyDescent="0.2">
      <c r="A48" s="31" t="s">
        <v>19</v>
      </c>
      <c r="B48" s="39">
        <f>SUM(B10,B11,B22,B38)</f>
        <v>39</v>
      </c>
      <c r="C48" s="39">
        <f>SUM(C10,C11,C22,C38)</f>
        <v>30</v>
      </c>
      <c r="D48" s="2">
        <f t="shared" si="1"/>
        <v>0.76923076923076927</v>
      </c>
      <c r="E48" s="2">
        <v>0.95049504950495045</v>
      </c>
      <c r="F48" s="6">
        <v>4.6255707762557075</v>
      </c>
      <c r="G48" s="6">
        <v>0.7641533170680429</v>
      </c>
      <c r="H48" s="6">
        <v>4.6513761467889907</v>
      </c>
      <c r="I48" s="6">
        <v>0.73586397747508525</v>
      </c>
      <c r="J48" s="6">
        <v>4.7255813953488373</v>
      </c>
      <c r="K48" s="6">
        <v>0.66560808514976433</v>
      </c>
      <c r="L48" s="6">
        <v>4.9004739336492893</v>
      </c>
      <c r="M48" s="6">
        <v>0.31554904989357352</v>
      </c>
      <c r="N48" s="6">
        <v>4.493150684931507</v>
      </c>
      <c r="O48" s="6">
        <v>1.0936424411646166</v>
      </c>
      <c r="P48" s="6">
        <v>4.6090909090909093</v>
      </c>
      <c r="Q48" s="6">
        <v>0.82865853574723292</v>
      </c>
      <c r="R48" s="11">
        <v>4.6675406410108735</v>
      </c>
      <c r="S48" s="39">
        <f>SUM(S10,S11,S22,S38)</f>
        <v>0</v>
      </c>
      <c r="T48" s="68">
        <f>S48/C48</f>
        <v>0</v>
      </c>
      <c r="U48" s="39">
        <f>SUM(U10,U11,U22,U38)</f>
        <v>1</v>
      </c>
      <c r="V48" s="68">
        <f>U48/C48</f>
        <v>3.3333333333333333E-2</v>
      </c>
      <c r="W48" s="39">
        <f>SUM(W10,W11,W22,W38)</f>
        <v>29</v>
      </c>
      <c r="X48" s="68">
        <f>W48/C48</f>
        <v>0.96666666666666667</v>
      </c>
    </row>
    <row r="49" spans="1:24" s="3" customFormat="1" ht="15" x14ac:dyDescent="0.2">
      <c r="A49" s="31" t="s">
        <v>20</v>
      </c>
      <c r="B49" s="39">
        <f>SUM(B2,B5,B8,B9,B15,B16,B17,B18,B19,B23,B37)</f>
        <v>200</v>
      </c>
      <c r="C49" s="39">
        <f>SUM(C2,C5,C8,C9,C15,C16,C17,C18,C19,C23,C37)</f>
        <v>187</v>
      </c>
      <c r="D49" s="2">
        <f t="shared" si="1"/>
        <v>0.93500000000000005</v>
      </c>
      <c r="E49" s="2">
        <v>0.98279569892473118</v>
      </c>
      <c r="F49" s="6">
        <v>4.2055393586005829</v>
      </c>
      <c r="G49" s="6">
        <v>1.1827960484588693</v>
      </c>
      <c r="H49" s="6">
        <v>4.1962962962962962</v>
      </c>
      <c r="I49" s="6">
        <v>1.2633223291191022</v>
      </c>
      <c r="J49" s="6">
        <v>4.3778429933969187</v>
      </c>
      <c r="K49" s="6">
        <v>1.1153747512966634</v>
      </c>
      <c r="L49" s="6">
        <v>4.5944363103953147</v>
      </c>
      <c r="M49" s="6">
        <v>0.9365659805200075</v>
      </c>
      <c r="N49" s="6">
        <v>4.0819312362838334</v>
      </c>
      <c r="O49" s="6">
        <v>1.4066417702950031</v>
      </c>
      <c r="P49" s="6">
        <v>4.2627737226277373</v>
      </c>
      <c r="Q49" s="6">
        <v>1.1896195351101</v>
      </c>
      <c r="R49" s="11">
        <v>4.2864699862667806</v>
      </c>
      <c r="S49" s="39">
        <f>SUM(S2,S5,S8,S9,S15,S16,S17,S18,S19,S23,S37)</f>
        <v>1</v>
      </c>
      <c r="T49" s="68">
        <f>S49/C49</f>
        <v>5.3475935828877002E-3</v>
      </c>
      <c r="U49" s="39">
        <f>SUM(U2,U5,U8,U9,U15,U16,U17,U18,U19,U23,U37)</f>
        <v>5</v>
      </c>
      <c r="V49" s="68">
        <f>U49/C49</f>
        <v>2.6737967914438502E-2</v>
      </c>
      <c r="W49" s="39">
        <f>SUM(W2,W5,W8,W9,W15,W16,W17,W18,W19,W23,W37)</f>
        <v>181</v>
      </c>
      <c r="X49" s="68">
        <f>W49/C49</f>
        <v>0.96791443850267378</v>
      </c>
    </row>
    <row r="50" spans="1:24" s="3" customFormat="1" ht="15" x14ac:dyDescent="0.2">
      <c r="A50" s="31" t="s">
        <v>21</v>
      </c>
      <c r="B50" s="39">
        <f>SUM(B3,B4,B6,B13,B14,B26,B27,B28,B29,B30,B31,B32,B33,B34,B36,B39)</f>
        <v>324</v>
      </c>
      <c r="C50" s="39">
        <f>SUM(C3,C4,C6,C13,C14,C26,C27,C28,C29,C30,C31,C32,C33,C34,C36,C39)</f>
        <v>270</v>
      </c>
      <c r="D50" s="2">
        <f t="shared" si="1"/>
        <v>0.83333333333333337</v>
      </c>
      <c r="E50" s="2">
        <v>0.97584541062801933</v>
      </c>
      <c r="F50" s="6">
        <v>4.0623245367770915</v>
      </c>
      <c r="G50" s="6">
        <v>1.3857383494976225</v>
      </c>
      <c r="H50" s="6">
        <v>4.0916808149405774</v>
      </c>
      <c r="I50" s="6">
        <v>1.3217296459815853</v>
      </c>
      <c r="J50" s="6">
        <v>4.2747747747747749</v>
      </c>
      <c r="K50" s="6">
        <v>1.1952747129366812</v>
      </c>
      <c r="L50" s="6">
        <v>4.5432584269662923</v>
      </c>
      <c r="M50" s="6">
        <v>0.95357942312223465</v>
      </c>
      <c r="N50" s="6">
        <v>4.0309510410804723</v>
      </c>
      <c r="O50" s="6">
        <v>1.4517963579067843</v>
      </c>
      <c r="P50" s="6">
        <v>4.1184062850729521</v>
      </c>
      <c r="Q50" s="6">
        <v>1.3441946368368947</v>
      </c>
      <c r="R50" s="11">
        <v>4.1868993132686931</v>
      </c>
      <c r="S50" s="39">
        <f>SUM(S3,S4,S6,S13,S14,S26,S27,S28,S29,S30,S31,S32,S33,S34,S36,S39)</f>
        <v>4</v>
      </c>
      <c r="T50" s="68">
        <f>S50/C50</f>
        <v>1.4814814814814815E-2</v>
      </c>
      <c r="U50" s="39">
        <f>SUM(U3,U4,U6,U13,U14,U26,U27,U28,U29,U30,U31,U32,U33,U34,U36,U39)</f>
        <v>30</v>
      </c>
      <c r="V50" s="68">
        <f>U50/C50</f>
        <v>0.1111111111111111</v>
      </c>
      <c r="W50" s="39">
        <f>SUM(W3,W4,W6,W13,W14,W26,W27,W28,W29,W30,W31,W32,W33,W34,W36,W39)</f>
        <v>236</v>
      </c>
      <c r="X50" s="68">
        <f>W50/C50</f>
        <v>0.87407407407407411</v>
      </c>
    </row>
    <row r="51" spans="1:24" ht="26.25" customHeight="1" x14ac:dyDescent="0.2">
      <c r="A51" s="31" t="s">
        <v>95</v>
      </c>
      <c r="B51" s="30">
        <f>SUM(B2:B45)</f>
        <v>749</v>
      </c>
      <c r="C51" s="30">
        <f>SUM(C2:C45)</f>
        <v>613</v>
      </c>
      <c r="D51" s="32">
        <f t="shared" si="1"/>
        <v>0.81842456608811753</v>
      </c>
      <c r="E51" s="32">
        <v>0.978486646884273</v>
      </c>
      <c r="F51" s="33">
        <v>4.1575578532742492</v>
      </c>
      <c r="G51" s="33">
        <v>1.2662305522111639</v>
      </c>
      <c r="H51" s="33">
        <v>4.1784461152882209</v>
      </c>
      <c r="I51" s="33">
        <v>1.2722766929536744</v>
      </c>
      <c r="J51" s="33">
        <v>4.3689031938598664</v>
      </c>
      <c r="K51" s="33">
        <v>1.1161312401804659</v>
      </c>
      <c r="L51" s="33">
        <v>4.6056860321384425</v>
      </c>
      <c r="M51" s="33">
        <v>0.89620438517954015</v>
      </c>
      <c r="N51" s="33">
        <v>4.0964955577492592</v>
      </c>
      <c r="O51" s="33">
        <v>1.3953470512612096</v>
      </c>
      <c r="P51" s="33">
        <v>4.2200049273220008</v>
      </c>
      <c r="Q51" s="33">
        <v>1.2440628443710422</v>
      </c>
      <c r="R51" s="33">
        <v>4.2711822799386736</v>
      </c>
      <c r="S51" s="30">
        <f>SUM(S2:S45)</f>
        <v>7</v>
      </c>
      <c r="T51" s="32">
        <f>S51/C51</f>
        <v>1.1419249592169658E-2</v>
      </c>
      <c r="U51" s="30">
        <f>SUM(U2:U45)</f>
        <v>52</v>
      </c>
      <c r="V51" s="32">
        <f>U51/C51</f>
        <v>8.4828711256117462E-2</v>
      </c>
      <c r="W51" s="30">
        <f>SUM(W2:W45)</f>
        <v>554</v>
      </c>
      <c r="X51" s="32">
        <f>W51/C51</f>
        <v>0.90375203915171287</v>
      </c>
    </row>
  </sheetData>
  <mergeCells count="3">
    <mergeCell ref="S1:T1"/>
    <mergeCell ref="U1:V1"/>
    <mergeCell ref="W1:X1"/>
  </mergeCells>
  <pageMargins left="0.70866141732283472" right="0.70866141732283472" top="1.1417322834645669" bottom="0.74803149606299213" header="0.31496062992125984" footer="0.31496062992125984"/>
  <pageSetup paperSize="9" scale="44" fitToHeight="0" orientation="landscape" r:id="rId1"/>
  <headerFooter>
    <oddHeader>&amp;C&amp;"Arial,Negrita"&amp;20ENCUESTA ASIGNATURA
PRIMER CUATRIMESTRE
CURSO 2018-2019</oddHeader>
  </headerFooter>
  <ignoredErrors>
    <ignoredError sqref="D47:D51 T46:X5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B47854DF-E608-4423-9ED3-FFBAE512B2CE}"/>
</file>

<file path=customXml/itemProps2.xml><?xml version="1.0" encoding="utf-8"?>
<ds:datastoreItem xmlns:ds="http://schemas.openxmlformats.org/officeDocument/2006/customXml" ds:itemID="{D7F9A537-3870-4E23-9A89-A48823293A6E}"/>
</file>

<file path=customXml/itemProps3.xml><?xml version="1.0" encoding="utf-8"?>
<ds:datastoreItem xmlns:ds="http://schemas.openxmlformats.org/officeDocument/2006/customXml" ds:itemID="{B271BCF0-38B8-4BD7-B8A0-938BD08C6A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Preguntas</vt:lpstr>
      <vt:lpstr>Encuestas Asignaturas</vt:lpstr>
      <vt:lpstr>Encuestas Profesor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Cobo Salcines, Beatriz</dc:creator>
  <cp:lastModifiedBy>Cobo Salcines, Beatriz</cp:lastModifiedBy>
  <cp:lastPrinted>2018-03-12T08:23:03Z</cp:lastPrinted>
  <dcterms:created xsi:type="dcterms:W3CDTF">2016-01-25T10:11:36Z</dcterms:created>
  <dcterms:modified xsi:type="dcterms:W3CDTF">2026-08-04T10:53:11Z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